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455"/>
  </bookViews>
  <sheets>
    <sheet name="财力1" sheetId="17" r:id="rId1"/>
    <sheet name="公共支出安排调整表2" sheetId="18" r:id="rId2"/>
  </sheets>
  <definedNames>
    <definedName name="_xlnm.Print_Titles" localSheetId="0">财力1!$1:$4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E5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5734万元</t>
        </r>
      </text>
    </comment>
    <comment ref="E6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<sst xmlns="http://schemas.openxmlformats.org/spreadsheetml/2006/main" count="155" uniqueCount="115">
  <si>
    <t>附表1：2018年一般公共预算财力情况计算表</t>
  </si>
  <si>
    <t xml:space="preserve">编制单位：闽侯县财政局   </t>
  </si>
  <si>
    <t>编制日期：2018年12月</t>
  </si>
  <si>
    <t>单位：万元</t>
  </si>
  <si>
    <t>项目</t>
  </si>
  <si>
    <t>2018年计划数</t>
  </si>
  <si>
    <t>2018年全年预计数</t>
  </si>
  <si>
    <t>比年初计划增加数</t>
  </si>
  <si>
    <t>预计完成率</t>
  </si>
  <si>
    <t>财力性质</t>
  </si>
  <si>
    <t>小计</t>
  </si>
  <si>
    <t>闽侯县</t>
  </si>
  <si>
    <t>高新区</t>
  </si>
  <si>
    <t>一、一般公共预算收入</t>
  </si>
  <si>
    <t>二、上级补助收入</t>
  </si>
  <si>
    <t>（一）返还性收入</t>
  </si>
  <si>
    <t xml:space="preserve">   1、增值税和消费税税收返还收入</t>
  </si>
  <si>
    <t xml:space="preserve">   2、所得税基数返还收入</t>
  </si>
  <si>
    <t xml:space="preserve">   3、成品油价格和税费改革税收返还收入</t>
  </si>
  <si>
    <t xml:space="preserve">   4、增值税“五五分享”税收返还</t>
  </si>
  <si>
    <t>（二）一般性转移支付补助收入</t>
  </si>
  <si>
    <t>1、体制补助收入</t>
  </si>
  <si>
    <t>2、老少边穷转移支付收入</t>
  </si>
  <si>
    <t>3、均衡性转移支付收入</t>
  </si>
  <si>
    <t xml:space="preserve"> （1）调整工资转移支付收入</t>
  </si>
  <si>
    <t xml:space="preserve"> （2）县乡中小学教师津补贴转移支付</t>
  </si>
  <si>
    <t xml:space="preserve"> （3）机关事业单位调整工资和养老保险制度改革转移支付资金</t>
  </si>
  <si>
    <t xml:space="preserve"> （4）农业转移人口市民化奖励资金</t>
  </si>
  <si>
    <t>4、县级基本财力保障机制奖补资金收入</t>
  </si>
  <si>
    <t xml:space="preserve"> （1）县级基本财力保障机制补助（闽财预指[2015]18号、闽财预指[2016]2号、闽财预指[2016]15号）</t>
  </si>
  <si>
    <t xml:space="preserve"> （2）原“六挂六奖”补助基数（闽财预［2014］40号）</t>
  </si>
  <si>
    <t xml:space="preserve"> （3）省对市县财政下移财力级加强绩效管理奖励</t>
  </si>
  <si>
    <t xml:space="preserve"> （4)其他县级基本财力保障机制补助（闽财绩指【2016】001号、闽财（农改）指［2016]005号）闽财预指（2018）13号</t>
  </si>
  <si>
    <t>5、结算补助收入</t>
  </si>
  <si>
    <t xml:space="preserve"> （1）县（市）烟草公司收入转移补助</t>
  </si>
  <si>
    <t xml:space="preserve"> （2）公共体育场馆、博物馆、纪念馆等免费开放补助资金</t>
  </si>
  <si>
    <t xml:space="preserve"> （3）提高村主干及两委成员报酬市级补助</t>
  </si>
  <si>
    <t xml:space="preserve"> （4）生态保护转移支付资金</t>
  </si>
  <si>
    <t xml:space="preserve"> （5）其他结算补助转移支付资金</t>
  </si>
  <si>
    <t>6、基层公检法司转移支付收入</t>
  </si>
  <si>
    <t>7、义务教育转移支付收入</t>
  </si>
  <si>
    <t>8、基本养老保险和低保等转移支付收入</t>
  </si>
  <si>
    <t>9、新型农村合作医疗等转移支付收入</t>
  </si>
  <si>
    <t>10、农村综合改革等转移支付收入</t>
  </si>
  <si>
    <t xml:space="preserve"> （1）农村税费改革转移支付</t>
  </si>
  <si>
    <t xml:space="preserve"> （2）国有农场农村税费改革转移支付</t>
  </si>
  <si>
    <t xml:space="preserve"> （3）农村“五大员”、计生协会长、妇代会主任、团支部书记津贴转移支付</t>
  </si>
  <si>
    <t xml:space="preserve"> （4）其他农村综合改革等转移支付收入</t>
  </si>
  <si>
    <t>11、固定数额补助收入</t>
  </si>
  <si>
    <t xml:space="preserve"> （1）成品油价格改革财政补贴</t>
  </si>
  <si>
    <t>12、其他一般性转移支付收入</t>
  </si>
  <si>
    <t>其中：农村卫生院卫技人员补贴</t>
  </si>
  <si>
    <t xml:space="preserve">      中央育林基金减收补助</t>
  </si>
  <si>
    <t xml:space="preserve">      村干部基本报酬保障奖励资金</t>
  </si>
  <si>
    <t xml:space="preserve">      村级组织运转经费</t>
  </si>
  <si>
    <t xml:space="preserve">      其他一般性转移支付收入</t>
  </si>
  <si>
    <t>三、上解省市支出</t>
  </si>
  <si>
    <t>（一）体制上解</t>
  </si>
  <si>
    <t>（二）专项上解</t>
  </si>
  <si>
    <t>(1)上解津补贴调节基金</t>
  </si>
  <si>
    <t>(2)对口帮扶困难县</t>
  </si>
  <si>
    <t>(3)重点流域水环境综合整治资金专项上解</t>
  </si>
  <si>
    <t>(4)江河下游对上游地区森林生态效益补偿上解</t>
  </si>
  <si>
    <t>(5)中央财政统筹计提农田水利建设资金</t>
  </si>
  <si>
    <t>(6)福州市2018年援藏资金</t>
  </si>
  <si>
    <t>(7)上解2018年精准扶贫资金</t>
  </si>
  <si>
    <t>(8)2018年对口援疆资金</t>
  </si>
  <si>
    <t>(9)农村商信用社企业所得税省级分成部分上解（20%）</t>
  </si>
  <si>
    <t>（10）东南汽车增值税25%地方级部份上解（省37.573%，市8.192%，合计45.765%）</t>
  </si>
  <si>
    <t>（11）部分政法行政性收费和罚没收入上解</t>
  </si>
  <si>
    <t>（12）其他上解</t>
  </si>
  <si>
    <t>.</t>
  </si>
  <si>
    <t>四、调入预算稳定调节基金</t>
  </si>
  <si>
    <t>五、转贷地方政府债券收入</t>
  </si>
  <si>
    <t>六、其他调入（基金调入公共）</t>
  </si>
  <si>
    <t>七、当年实现财力</t>
  </si>
  <si>
    <t>附表2：2018年公共财政预算支出安排情况表</t>
  </si>
  <si>
    <t>编制单位：闽侯县财政局</t>
  </si>
  <si>
    <t>类编码</t>
  </si>
  <si>
    <t>类科目</t>
  </si>
  <si>
    <t>年初         预算数</t>
  </si>
  <si>
    <t>其中</t>
  </si>
  <si>
    <t>转移支付计入财力调整</t>
  </si>
  <si>
    <t>动用        预备费</t>
  </si>
  <si>
    <t>超短收安排</t>
  </si>
  <si>
    <t>调入基金</t>
  </si>
  <si>
    <t>调入稳定调节基金</t>
  </si>
  <si>
    <t>地方政府债券转贷资金</t>
  </si>
  <si>
    <t>外债转贷资金</t>
  </si>
  <si>
    <t>科目调剂</t>
  </si>
  <si>
    <t>调整后   支出数</t>
  </si>
  <si>
    <t>1-10月    实际支出   含乡镇</t>
  </si>
  <si>
    <t>11月</t>
  </si>
  <si>
    <t>高新区预计</t>
  </si>
  <si>
    <t>一般公共服务</t>
  </si>
  <si>
    <t>国防</t>
  </si>
  <si>
    <t>公共安全</t>
  </si>
  <si>
    <t>教育</t>
  </si>
  <si>
    <t>科学技术</t>
  </si>
  <si>
    <t>文化体育与传媒</t>
  </si>
  <si>
    <t>社会保障和就业支出</t>
  </si>
  <si>
    <t>医疗卫生与计划生育事务</t>
  </si>
  <si>
    <t>节能环保</t>
  </si>
  <si>
    <t>城乡社区事务</t>
  </si>
  <si>
    <t>农林水事务</t>
  </si>
  <si>
    <t>交通运输</t>
  </si>
  <si>
    <t>资源勘探信息等支出</t>
  </si>
  <si>
    <t>商业服务业等支出</t>
  </si>
  <si>
    <t>国土资源气象等支出</t>
  </si>
  <si>
    <t>住房保障支出</t>
  </si>
  <si>
    <t>粮油物资储备支出</t>
  </si>
  <si>
    <t>预备费</t>
  </si>
  <si>
    <t>国债还本付息支出</t>
  </si>
  <si>
    <t>其他支出</t>
  </si>
  <si>
    <t>合   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</si>
</sst>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#,##0.00_);[Red]\(#,##0.00\)"/>
    <numFmt numFmtId="179" formatCode="0.00_ "/>
  </numFmts>
  <fonts count="45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b/>
      <sz val="14"/>
      <name val="仿宋"/>
      <charset val="134"/>
    </font>
    <font>
      <b/>
      <sz val="14"/>
      <color indexed="8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9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62"/>
      <name val="宋体"/>
      <charset val="134"/>
    </font>
    <font>
      <b/>
      <sz val="12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0" applyNumberFormat="0" applyBorder="0" applyAlignment="0" applyProtection="0"/>
    <xf numFmtId="0" fontId="26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4" fillId="15" borderId="15" applyNumberFormat="0" applyAlignment="0" applyProtection="0">
      <alignment vertical="center"/>
    </xf>
    <xf numFmtId="0" fontId="35" fillId="15" borderId="11" applyNumberFormat="0" applyAlignment="0" applyProtection="0">
      <alignment vertical="center"/>
    </xf>
    <xf numFmtId="0" fontId="36" fillId="16" borderId="16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2" fillId="19" borderId="0" applyNumberFormat="0" applyBorder="0" applyAlignment="0" applyProtection="0"/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/>
    <xf numFmtId="0" fontId="2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/>
    <xf numFmtId="0" fontId="20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2" fillId="19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40" borderId="0" applyNumberFormat="0" applyBorder="0" applyAlignment="0" applyProtection="0"/>
    <xf numFmtId="0" fontId="22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43" borderId="0" applyNumberFormat="0" applyBorder="0" applyAlignment="0" applyProtection="0"/>
    <xf numFmtId="0" fontId="22" fillId="44" borderId="0" applyNumberFormat="0" applyBorder="0" applyAlignment="0" applyProtection="0"/>
    <xf numFmtId="0" fontId="22" fillId="22" borderId="0" applyNumberFormat="0" applyBorder="0" applyAlignment="0" applyProtection="0"/>
    <xf numFmtId="0" fontId="25" fillId="41" borderId="0" applyNumberFormat="0" applyBorder="0" applyAlignment="0" applyProtection="0"/>
    <xf numFmtId="0" fontId="25" fillId="45" borderId="0" applyNumberFormat="0" applyBorder="0" applyAlignment="0" applyProtection="0"/>
    <xf numFmtId="0" fontId="22" fillId="19" borderId="0" applyNumberFormat="0" applyBorder="0" applyAlignment="0" applyProtection="0"/>
    <xf numFmtId="0" fontId="22" fillId="46" borderId="0" applyNumberFormat="0" applyBorder="0" applyAlignment="0" applyProtection="0"/>
    <xf numFmtId="0" fontId="25" fillId="46" borderId="0" applyNumberFormat="0" applyBorder="0" applyAlignment="0" applyProtection="0"/>
    <xf numFmtId="0" fontId="41" fillId="0" borderId="0" applyNumberFormat="0" applyFill="0" applyBorder="0" applyAlignment="0" applyProtection="0"/>
    <xf numFmtId="0" fontId="5" fillId="0" borderId="0"/>
    <xf numFmtId="0" fontId="42" fillId="47" borderId="0" applyNumberFormat="0" applyBorder="0" applyAlignment="0" applyProtection="0"/>
    <xf numFmtId="0" fontId="5" fillId="0" borderId="0"/>
    <xf numFmtId="0" fontId="0" fillId="0" borderId="0">
      <alignment vertical="center"/>
    </xf>
    <xf numFmtId="0" fontId="42" fillId="48" borderId="0" applyNumberFormat="0" applyBorder="0" applyAlignment="0" applyProtection="0"/>
    <xf numFmtId="0" fontId="42" fillId="49" borderId="0" applyNumberFormat="0" applyBorder="0" applyAlignment="0" applyProtection="0"/>
  </cellStyleXfs>
  <cellXfs count="8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/>
    <xf numFmtId="0" fontId="2" fillId="2" borderId="0" xfId="0" applyFont="1" applyFill="1" applyAlignment="1"/>
    <xf numFmtId="57" fontId="5" fillId="0" borderId="1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7" fillId="0" borderId="2" xfId="74" applyFont="1" applyFill="1" applyBorder="1" applyAlignment="1">
      <alignment horizontal="center" vertical="center" wrapText="1"/>
    </xf>
    <xf numFmtId="0" fontId="7" fillId="2" borderId="2" xfId="74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176" fontId="9" fillId="0" borderId="2" xfId="0" applyNumberFormat="1" applyFont="1" applyBorder="1" applyAlignment="1">
      <alignment vertical="center"/>
    </xf>
    <xf numFmtId="176" fontId="9" fillId="2" borderId="2" xfId="0" applyNumberFormat="1" applyFont="1" applyFill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/>
    <xf numFmtId="0" fontId="10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176" fontId="11" fillId="0" borderId="2" xfId="0" applyNumberFormat="1" applyFont="1" applyBorder="1" applyAlignment="1">
      <alignment vertical="center"/>
    </xf>
    <xf numFmtId="176" fontId="9" fillId="0" borderId="6" xfId="0" applyNumberFormat="1" applyFont="1" applyFill="1" applyBorder="1" applyAlignment="1">
      <alignment vertical="center"/>
    </xf>
    <xf numFmtId="176" fontId="11" fillId="0" borderId="2" xfId="0" applyNumberFormat="1" applyFont="1" applyFill="1" applyBorder="1" applyAlignment="1">
      <alignment vertical="center"/>
    </xf>
    <xf numFmtId="177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3" borderId="2" xfId="0" applyNumberFormat="1" applyFont="1" applyFill="1" applyBorder="1" applyAlignment="1">
      <alignment horizontal="center" vertical="center"/>
    </xf>
    <xf numFmtId="177" fontId="14" fillId="0" borderId="2" xfId="74" applyNumberFormat="1" applyFont="1" applyFill="1" applyBorder="1" applyAlignment="1">
      <alignment horizontal="center" vertical="center" wrapText="1"/>
    </xf>
    <xf numFmtId="0" fontId="15" fillId="0" borderId="2" xfId="74" applyFont="1" applyFill="1" applyBorder="1" applyAlignment="1">
      <alignment horizontal="center" vertical="center" wrapText="1"/>
    </xf>
    <xf numFmtId="176" fontId="16" fillId="0" borderId="2" xfId="0" applyNumberFormat="1" applyFont="1" applyBorder="1" applyAlignment="1">
      <alignment horizontal="center" vertical="center" wrapText="1"/>
    </xf>
    <xf numFmtId="176" fontId="17" fillId="0" borderId="2" xfId="0" applyNumberFormat="1" applyFont="1" applyBorder="1" applyAlignment="1">
      <alignment horizontal="center" vertical="center"/>
    </xf>
    <xf numFmtId="176" fontId="17" fillId="3" borderId="2" xfId="0" applyNumberFormat="1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31" fontId="5" fillId="0" borderId="0" xfId="0" applyNumberFormat="1" applyFont="1" applyAlignment="1">
      <alignment vertical="center"/>
    </xf>
    <xf numFmtId="178" fontId="0" fillId="0" borderId="0" xfId="0" applyNumberFormat="1" applyAlignment="1">
      <alignment horizontal="right" vertical="center"/>
    </xf>
    <xf numFmtId="31" fontId="5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  <protection locked="0"/>
    </xf>
    <xf numFmtId="178" fontId="8" fillId="0" borderId="7" xfId="0" applyNumberFormat="1" applyFont="1" applyBorder="1" applyAlignment="1" applyProtection="1">
      <alignment horizontal="center" vertical="center" wrapText="1"/>
      <protection locked="0"/>
    </xf>
    <xf numFmtId="178" fontId="8" fillId="0" borderId="8" xfId="0" applyNumberFormat="1" applyFont="1" applyBorder="1" applyAlignment="1" applyProtection="1">
      <alignment horizontal="center" vertical="center" wrapText="1"/>
      <protection locked="0"/>
    </xf>
    <xf numFmtId="178" fontId="8" fillId="0" borderId="9" xfId="0" applyNumberFormat="1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178" fontId="8" fillId="0" borderId="2" xfId="0" applyNumberFormat="1" applyFont="1" applyBorder="1" applyAlignment="1" applyProtection="1">
      <alignment horizontal="center" vertical="center" wrapText="1"/>
      <protection locked="0"/>
    </xf>
    <xf numFmtId="178" fontId="8" fillId="0" borderId="4" xfId="0" applyNumberFormat="1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vertical="center" wrapText="1"/>
      <protection locked="0"/>
    </xf>
    <xf numFmtId="177" fontId="18" fillId="0" borderId="2" xfId="0" applyNumberFormat="1" applyFont="1" applyBorder="1" applyAlignment="1">
      <alignment horizontal="right" vertical="center"/>
    </xf>
    <xf numFmtId="177" fontId="18" fillId="0" borderId="2" xfId="0" applyNumberFormat="1" applyFont="1" applyBorder="1" applyAlignment="1" applyProtection="1">
      <alignment horizontal="right" vertical="center"/>
    </xf>
    <xf numFmtId="177" fontId="18" fillId="0" borderId="5" xfId="0" applyNumberFormat="1" applyFont="1" applyBorder="1" applyAlignment="1" applyProtection="1">
      <alignment horizontal="right" vertical="center"/>
    </xf>
    <xf numFmtId="177" fontId="18" fillId="3" borderId="5" xfId="0" applyNumberFormat="1" applyFont="1" applyFill="1" applyBorder="1" applyAlignment="1" applyProtection="1">
      <alignment horizontal="right" vertical="center"/>
    </xf>
    <xf numFmtId="0" fontId="19" fillId="0" borderId="2" xfId="0" applyNumberFormat="1" applyFont="1" applyFill="1" applyBorder="1" applyAlignment="1">
      <alignment horizontal="left" vertical="center" wrapText="1"/>
    </xf>
    <xf numFmtId="177" fontId="18" fillId="0" borderId="2" xfId="0" applyNumberFormat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 applyProtection="1">
      <alignment vertical="center" wrapText="1"/>
      <protection locked="0"/>
    </xf>
    <xf numFmtId="177" fontId="18" fillId="2" borderId="2" xfId="0" applyNumberFormat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vertical="center" wrapText="1"/>
    </xf>
    <xf numFmtId="0" fontId="18" fillId="0" borderId="2" xfId="0" applyFont="1" applyBorder="1" applyAlignment="1" applyProtection="1">
      <alignment horizontal="left" vertical="center" wrapText="1"/>
      <protection locked="0"/>
    </xf>
    <xf numFmtId="178" fontId="5" fillId="0" borderId="0" xfId="0" applyNumberFormat="1" applyFont="1" applyAlignment="1">
      <alignment horizontal="right" vertical="center"/>
    </xf>
    <xf numFmtId="179" fontId="0" fillId="0" borderId="0" xfId="0" applyNumberFormat="1" applyAlignment="1"/>
    <xf numFmtId="179" fontId="5" fillId="0" borderId="1" xfId="0" applyNumberFormat="1" applyFont="1" applyBorder="1" applyAlignment="1">
      <alignment vertical="center"/>
    </xf>
    <xf numFmtId="179" fontId="8" fillId="0" borderId="7" xfId="0" applyNumberFormat="1" applyFont="1" applyBorder="1" applyAlignment="1" applyProtection="1">
      <alignment horizontal="center" vertical="center" wrapText="1"/>
      <protection locked="0"/>
    </xf>
    <xf numFmtId="179" fontId="8" fillId="0" borderId="8" xfId="0" applyNumberFormat="1" applyFont="1" applyBorder="1" applyAlignment="1" applyProtection="1">
      <alignment horizontal="center" vertical="center" wrapText="1"/>
      <protection locked="0"/>
    </xf>
    <xf numFmtId="179" fontId="8" fillId="0" borderId="9" xfId="0" applyNumberFormat="1" applyFont="1" applyBorder="1" applyAlignment="1" applyProtection="1">
      <alignment horizontal="center" vertical="center" wrapText="1"/>
      <protection locked="0"/>
    </xf>
    <xf numFmtId="178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179" fontId="8" fillId="0" borderId="2" xfId="0" applyNumberFormat="1" applyFont="1" applyBorder="1" applyAlignment="1" applyProtection="1">
      <alignment horizontal="center" vertical="center" wrapText="1"/>
      <protection locked="0"/>
    </xf>
    <xf numFmtId="178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10" fontId="18" fillId="0" borderId="2" xfId="0" applyNumberFormat="1" applyFont="1" applyBorder="1" applyAlignment="1" applyProtection="1">
      <alignment horizontal="right" vertical="center"/>
    </xf>
    <xf numFmtId="0" fontId="19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Accent2 - 40%" xfId="6"/>
    <cellStyle name="40% - 强调文字颜色 3" xfId="7" builtinId="39"/>
    <cellStyle name="差" xfId="8" builtinId="27"/>
    <cellStyle name="千位分隔" xfId="9" builtinId="3"/>
    <cellStyle name="超链接" xfId="10" builtinId="8"/>
    <cellStyle name="Accent2 - 60%" xfId="11"/>
    <cellStyle name="60% - 强调文字颜色 3" xfId="12" builtinId="40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Accent3 - 20%" xfId="33"/>
    <cellStyle name="好" xfId="34" builtinId="26"/>
    <cellStyle name="适中" xfId="35" builtinId="28"/>
    <cellStyle name="Accent4 - 20%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Accent3 - 40%" xfId="46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Accent1" xfId="54"/>
    <cellStyle name="Accent1 - 20%" xfId="55"/>
    <cellStyle name="Accent1 - 40%" xfId="56"/>
    <cellStyle name="Accent1 - 60%" xfId="57"/>
    <cellStyle name="Accent2" xfId="58"/>
    <cellStyle name="Accent2 - 20%" xfId="59"/>
    <cellStyle name="Accent3 - 60%" xfId="60"/>
    <cellStyle name="Accent3" xfId="61"/>
    <cellStyle name="Accent4" xfId="62"/>
    <cellStyle name="Accent4 - 40%" xfId="63"/>
    <cellStyle name="Accent4 - 60%" xfId="64"/>
    <cellStyle name="Accent5" xfId="65"/>
    <cellStyle name="Accent5 - 20%" xfId="66"/>
    <cellStyle name="Accent5 - 40%" xfId="67"/>
    <cellStyle name="Accent5 - 60%" xfId="68"/>
    <cellStyle name="Accent6" xfId="69"/>
    <cellStyle name="Accent6 - 20%" xfId="70"/>
    <cellStyle name="Accent6 - 40%" xfId="71"/>
    <cellStyle name="Accent6 - 60%" xfId="72"/>
    <cellStyle name="表标题" xfId="73"/>
    <cellStyle name="常规 2" xfId="74"/>
    <cellStyle name="强调 3" xfId="75"/>
    <cellStyle name="常规 2 2" xfId="76"/>
    <cellStyle name="常规 22" xfId="77"/>
    <cellStyle name="强调 1" xfId="78"/>
    <cellStyle name="强调 2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tabSelected="1" topLeftCell="A50" workbookViewId="0">
      <selection activeCell="P60" sqref="P60"/>
    </sheetView>
  </sheetViews>
  <sheetFormatPr defaultColWidth="9" defaultRowHeight="13.5"/>
  <cols>
    <col min="1" max="1" width="43.5" customWidth="1"/>
    <col min="2" max="4" width="11.25" customWidth="1"/>
    <col min="5" max="7" width="11.125" customWidth="1"/>
    <col min="8" max="12" width="12" customWidth="1"/>
    <col min="13" max="13" width="10" customWidth="1"/>
  </cols>
  <sheetData>
    <row r="1" ht="42.75" customHeight="1" spans="1:1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ht="22.5" customHeight="1" spans="1:14">
      <c r="A2" s="46" t="s">
        <v>1</v>
      </c>
      <c r="B2" s="47"/>
      <c r="C2" s="8"/>
      <c r="D2" s="48" t="s">
        <v>2</v>
      </c>
      <c r="E2" s="48"/>
      <c r="F2" s="48"/>
      <c r="G2" s="48"/>
      <c r="H2" s="48"/>
      <c r="I2" s="68"/>
      <c r="J2" s="68"/>
      <c r="K2" s="69"/>
      <c r="L2" s="70"/>
      <c r="M2" s="70" t="s">
        <v>3</v>
      </c>
      <c r="N2" s="70"/>
    </row>
    <row r="3" ht="30.75" customHeight="1" spans="1:14">
      <c r="A3" s="49" t="s">
        <v>4</v>
      </c>
      <c r="B3" s="50" t="s">
        <v>5</v>
      </c>
      <c r="C3" s="51"/>
      <c r="D3" s="52"/>
      <c r="E3" s="50" t="s">
        <v>6</v>
      </c>
      <c r="F3" s="51"/>
      <c r="G3" s="52"/>
      <c r="H3" s="50" t="s">
        <v>7</v>
      </c>
      <c r="I3" s="51"/>
      <c r="J3" s="52"/>
      <c r="K3" s="71" t="s">
        <v>8</v>
      </c>
      <c r="L3" s="72"/>
      <c r="M3" s="73"/>
      <c r="N3" s="74" t="s">
        <v>9</v>
      </c>
    </row>
    <row r="4" ht="30.75" customHeight="1" spans="1:14">
      <c r="A4" s="53"/>
      <c r="B4" s="54" t="s">
        <v>10</v>
      </c>
      <c r="C4" s="55" t="s">
        <v>11</v>
      </c>
      <c r="D4" s="54" t="s">
        <v>12</v>
      </c>
      <c r="E4" s="54" t="s">
        <v>10</v>
      </c>
      <c r="F4" s="54" t="s">
        <v>11</v>
      </c>
      <c r="G4" s="54" t="s">
        <v>12</v>
      </c>
      <c r="H4" s="54" t="s">
        <v>10</v>
      </c>
      <c r="I4" s="55" t="s">
        <v>11</v>
      </c>
      <c r="J4" s="54" t="s">
        <v>12</v>
      </c>
      <c r="K4" s="75" t="s">
        <v>10</v>
      </c>
      <c r="L4" s="55" t="s">
        <v>11</v>
      </c>
      <c r="M4" s="52" t="s">
        <v>12</v>
      </c>
      <c r="N4" s="76"/>
    </row>
    <row r="5" ht="28.5" customHeight="1" spans="1:14">
      <c r="A5" s="56" t="s">
        <v>13</v>
      </c>
      <c r="B5" s="57">
        <f>C5+D5</f>
        <v>767822</v>
      </c>
      <c r="C5" s="58">
        <v>619074</v>
      </c>
      <c r="D5" s="59">
        <v>148748</v>
      </c>
      <c r="E5" s="58">
        <f>F5+G5</f>
        <v>779724</v>
      </c>
      <c r="F5" s="59">
        <v>619074</v>
      </c>
      <c r="G5" s="60">
        <v>160650</v>
      </c>
      <c r="H5" s="57">
        <f t="shared" ref="H5:H66" si="0">I5+J5</f>
        <v>11902</v>
      </c>
      <c r="I5" s="57">
        <f>F5-C5</f>
        <v>0</v>
      </c>
      <c r="J5" s="59">
        <f>G5-D5</f>
        <v>11902</v>
      </c>
      <c r="K5" s="77">
        <f>E5/B5</f>
        <v>1.01550098851036</v>
      </c>
      <c r="L5" s="77">
        <f>F5/C5</f>
        <v>1</v>
      </c>
      <c r="M5" s="77">
        <f>G5/D5</f>
        <v>1.08001452120365</v>
      </c>
      <c r="N5" s="78"/>
    </row>
    <row r="6" ht="28.5" customHeight="1" spans="1:14">
      <c r="A6" s="56" t="s">
        <v>14</v>
      </c>
      <c r="B6" s="57">
        <f>B7+B12</f>
        <v>89131</v>
      </c>
      <c r="C6" s="57">
        <v>79488</v>
      </c>
      <c r="D6" s="57">
        <v>9643</v>
      </c>
      <c r="E6" s="58">
        <f t="shared" ref="E6:E66" si="1">F6+G6</f>
        <v>80249</v>
      </c>
      <c r="F6" s="57">
        <f>F7+F12</f>
        <v>80231</v>
      </c>
      <c r="G6" s="57">
        <v>18</v>
      </c>
      <c r="H6" s="57">
        <f t="shared" si="0"/>
        <v>-8882</v>
      </c>
      <c r="I6" s="57">
        <f>F6-C6</f>
        <v>743</v>
      </c>
      <c r="J6" s="59">
        <f t="shared" ref="J6:J66" si="2">G6-D6</f>
        <v>-9625</v>
      </c>
      <c r="K6" s="77">
        <f t="shared" ref="K6:M37" si="3">E6/B6</f>
        <v>0.900348924616576</v>
      </c>
      <c r="L6" s="77">
        <f t="shared" si="3"/>
        <v>1.00934732286634</v>
      </c>
      <c r="M6" s="77">
        <f t="shared" si="3"/>
        <v>0.00186663901275537</v>
      </c>
      <c r="N6" s="78"/>
    </row>
    <row r="7" ht="28.5" customHeight="1" spans="1:14">
      <c r="A7" s="56" t="s">
        <v>15</v>
      </c>
      <c r="B7" s="58">
        <f>C7+D7</f>
        <v>46140</v>
      </c>
      <c r="C7" s="58">
        <v>36515</v>
      </c>
      <c r="D7" s="58">
        <v>9625</v>
      </c>
      <c r="E7" s="58">
        <f t="shared" si="1"/>
        <v>37017</v>
      </c>
      <c r="F7" s="58">
        <f>SUM(F8:F11)</f>
        <v>37017</v>
      </c>
      <c r="G7" s="58">
        <v>0</v>
      </c>
      <c r="H7" s="57">
        <f t="shared" si="0"/>
        <v>-9123</v>
      </c>
      <c r="I7" s="57">
        <f t="shared" ref="I7:I66" si="4">F7-C7</f>
        <v>502</v>
      </c>
      <c r="J7" s="59">
        <f t="shared" si="2"/>
        <v>-9625</v>
      </c>
      <c r="K7" s="77">
        <f t="shared" si="3"/>
        <v>0.802275682704811</v>
      </c>
      <c r="L7" s="77">
        <f t="shared" si="3"/>
        <v>1.01374777488703</v>
      </c>
      <c r="M7" s="77">
        <f t="shared" si="3"/>
        <v>0</v>
      </c>
      <c r="N7" s="78"/>
    </row>
    <row r="8" ht="28.5" customHeight="1" spans="1:14">
      <c r="A8" s="61" t="s">
        <v>16</v>
      </c>
      <c r="B8" s="58">
        <v>3181</v>
      </c>
      <c r="C8" s="58">
        <v>3181</v>
      </c>
      <c r="D8" s="62"/>
      <c r="E8" s="58">
        <f t="shared" si="1"/>
        <v>3181</v>
      </c>
      <c r="F8" s="62">
        <v>3181</v>
      </c>
      <c r="G8" s="62"/>
      <c r="H8" s="57">
        <f t="shared" si="0"/>
        <v>0</v>
      </c>
      <c r="I8" s="57">
        <f t="shared" si="4"/>
        <v>0</v>
      </c>
      <c r="J8" s="59">
        <f t="shared" si="2"/>
        <v>0</v>
      </c>
      <c r="K8" s="77">
        <f t="shared" si="3"/>
        <v>1</v>
      </c>
      <c r="L8" s="77">
        <f t="shared" si="3"/>
        <v>1</v>
      </c>
      <c r="M8" s="77" t="e">
        <f t="shared" si="3"/>
        <v>#DIV/0!</v>
      </c>
      <c r="N8" s="78"/>
    </row>
    <row r="9" ht="28.5" customHeight="1" spans="1:14">
      <c r="A9" s="61" t="s">
        <v>17</v>
      </c>
      <c r="B9" s="58">
        <f>C9+D9</f>
        <v>3409</v>
      </c>
      <c r="C9" s="58">
        <v>3409</v>
      </c>
      <c r="D9" s="62"/>
      <c r="E9" s="58">
        <f t="shared" si="1"/>
        <v>3409</v>
      </c>
      <c r="F9" s="62">
        <v>3409</v>
      </c>
      <c r="G9" s="62"/>
      <c r="H9" s="57">
        <f t="shared" si="0"/>
        <v>0</v>
      </c>
      <c r="I9" s="57">
        <f t="shared" si="4"/>
        <v>0</v>
      </c>
      <c r="J9" s="59">
        <f t="shared" si="2"/>
        <v>0</v>
      </c>
      <c r="K9" s="77">
        <f t="shared" si="3"/>
        <v>1</v>
      </c>
      <c r="L9" s="77">
        <f t="shared" si="3"/>
        <v>1</v>
      </c>
      <c r="M9" s="77" t="e">
        <f t="shared" si="3"/>
        <v>#DIV/0!</v>
      </c>
      <c r="N9" s="78"/>
    </row>
    <row r="10" ht="42" customHeight="1" spans="1:14">
      <c r="A10" s="61" t="s">
        <v>18</v>
      </c>
      <c r="B10" s="58">
        <f>C10+D10</f>
        <v>427</v>
      </c>
      <c r="C10" s="58">
        <v>427</v>
      </c>
      <c r="D10" s="62"/>
      <c r="E10" s="58">
        <f t="shared" si="1"/>
        <v>427</v>
      </c>
      <c r="F10" s="62">
        <v>427</v>
      </c>
      <c r="G10" s="62"/>
      <c r="H10" s="57">
        <f t="shared" si="0"/>
        <v>0</v>
      </c>
      <c r="I10" s="57">
        <f t="shared" si="4"/>
        <v>0</v>
      </c>
      <c r="J10" s="59">
        <f t="shared" si="2"/>
        <v>0</v>
      </c>
      <c r="K10" s="77">
        <f t="shared" si="3"/>
        <v>1</v>
      </c>
      <c r="L10" s="77">
        <f t="shared" si="3"/>
        <v>1</v>
      </c>
      <c r="M10" s="77" t="e">
        <f t="shared" si="3"/>
        <v>#DIV/0!</v>
      </c>
      <c r="N10" s="78"/>
    </row>
    <row r="11" ht="28.5" customHeight="1" spans="1:14">
      <c r="A11" s="61" t="s">
        <v>19</v>
      </c>
      <c r="B11" s="58">
        <v>29498</v>
      </c>
      <c r="C11" s="58">
        <v>29498</v>
      </c>
      <c r="D11" s="62">
        <v>9625</v>
      </c>
      <c r="E11" s="58">
        <f t="shared" si="1"/>
        <v>30000</v>
      </c>
      <c r="F11" s="62">
        <v>30000</v>
      </c>
      <c r="G11" s="62"/>
      <c r="H11" s="57">
        <f t="shared" si="0"/>
        <v>-9123</v>
      </c>
      <c r="I11" s="57">
        <f t="shared" si="4"/>
        <v>502</v>
      </c>
      <c r="J11" s="59">
        <f t="shared" si="2"/>
        <v>-9625</v>
      </c>
      <c r="K11" s="77">
        <f t="shared" si="3"/>
        <v>1.01701810292223</v>
      </c>
      <c r="L11" s="77">
        <f t="shared" si="3"/>
        <v>1.01701810292223</v>
      </c>
      <c r="M11" s="77">
        <f t="shared" si="3"/>
        <v>0</v>
      </c>
      <c r="N11" s="78"/>
    </row>
    <row r="12" ht="28.5" customHeight="1" spans="1:14">
      <c r="A12" s="56" t="s">
        <v>20</v>
      </c>
      <c r="B12" s="58">
        <f t="shared" ref="B12:B23" si="5">C12+D12</f>
        <v>42991</v>
      </c>
      <c r="C12" s="57">
        <f>C13+C14+C15+C20+C25+C31+C32+C33+C35+C34+C40+C42</f>
        <v>42973</v>
      </c>
      <c r="D12" s="57">
        <v>18</v>
      </c>
      <c r="E12" s="58">
        <f t="shared" si="1"/>
        <v>43232</v>
      </c>
      <c r="F12" s="57">
        <f>F13+F14+F15+F20+F25+F31+F32+F33+F35+F34+F40+F42</f>
        <v>43214</v>
      </c>
      <c r="G12" s="57">
        <v>18</v>
      </c>
      <c r="H12" s="57">
        <f t="shared" si="0"/>
        <v>241</v>
      </c>
      <c r="I12" s="57">
        <f t="shared" si="4"/>
        <v>241</v>
      </c>
      <c r="J12" s="59">
        <f t="shared" si="2"/>
        <v>0</v>
      </c>
      <c r="K12" s="77">
        <f t="shared" si="3"/>
        <v>1.00560582447489</v>
      </c>
      <c r="L12" s="77">
        <f t="shared" si="3"/>
        <v>1.00560817257348</v>
      </c>
      <c r="M12" s="77">
        <f t="shared" si="3"/>
        <v>1</v>
      </c>
      <c r="N12" s="78"/>
    </row>
    <row r="13" ht="28.5" customHeight="1" spans="1:14">
      <c r="A13" s="56" t="s">
        <v>21</v>
      </c>
      <c r="B13" s="58">
        <f t="shared" si="5"/>
        <v>0</v>
      </c>
      <c r="C13" s="62"/>
      <c r="D13" s="62"/>
      <c r="E13" s="58">
        <f t="shared" si="1"/>
        <v>0</v>
      </c>
      <c r="F13" s="62"/>
      <c r="G13" s="62"/>
      <c r="H13" s="57">
        <f t="shared" si="0"/>
        <v>0</v>
      </c>
      <c r="I13" s="57">
        <f t="shared" si="4"/>
        <v>0</v>
      </c>
      <c r="J13" s="59">
        <f t="shared" si="2"/>
        <v>0</v>
      </c>
      <c r="K13" s="77" t="e">
        <f t="shared" si="3"/>
        <v>#DIV/0!</v>
      </c>
      <c r="L13" s="77" t="e">
        <f t="shared" si="3"/>
        <v>#DIV/0!</v>
      </c>
      <c r="M13" s="77" t="e">
        <f t="shared" si="3"/>
        <v>#DIV/0!</v>
      </c>
      <c r="N13" s="78"/>
    </row>
    <row r="14" ht="28.5" customHeight="1" spans="1:14">
      <c r="A14" s="56" t="s">
        <v>22</v>
      </c>
      <c r="B14" s="58">
        <f t="shared" si="5"/>
        <v>0</v>
      </c>
      <c r="C14" s="62"/>
      <c r="D14" s="62"/>
      <c r="E14" s="58">
        <f t="shared" si="1"/>
        <v>110</v>
      </c>
      <c r="F14" s="62">
        <v>110</v>
      </c>
      <c r="G14" s="62"/>
      <c r="H14" s="57">
        <f t="shared" si="0"/>
        <v>110</v>
      </c>
      <c r="I14" s="57">
        <f t="shared" si="4"/>
        <v>110</v>
      </c>
      <c r="J14" s="59">
        <f t="shared" si="2"/>
        <v>0</v>
      </c>
      <c r="K14" s="77" t="e">
        <f t="shared" si="3"/>
        <v>#DIV/0!</v>
      </c>
      <c r="L14" s="77" t="e">
        <f t="shared" si="3"/>
        <v>#DIV/0!</v>
      </c>
      <c r="M14" s="77" t="e">
        <f t="shared" si="3"/>
        <v>#DIV/0!</v>
      </c>
      <c r="N14" s="78"/>
    </row>
    <row r="15" ht="28.5" customHeight="1" spans="1:14">
      <c r="A15" s="56" t="s">
        <v>23</v>
      </c>
      <c r="B15" s="58">
        <f t="shared" si="5"/>
        <v>10348</v>
      </c>
      <c r="C15" s="62">
        <v>10348</v>
      </c>
      <c r="D15" s="62">
        <v>0</v>
      </c>
      <c r="E15" s="58">
        <f t="shared" si="1"/>
        <v>10895</v>
      </c>
      <c r="F15" s="62">
        <f>SUM(F16:F19)</f>
        <v>10895</v>
      </c>
      <c r="G15" s="62">
        <v>0</v>
      </c>
      <c r="H15" s="57">
        <f t="shared" si="0"/>
        <v>547</v>
      </c>
      <c r="I15" s="57">
        <f t="shared" si="4"/>
        <v>547</v>
      </c>
      <c r="J15" s="59">
        <f t="shared" si="2"/>
        <v>0</v>
      </c>
      <c r="K15" s="77">
        <f t="shared" si="3"/>
        <v>1.05286045612679</v>
      </c>
      <c r="L15" s="77">
        <f t="shared" si="3"/>
        <v>1.05286045612679</v>
      </c>
      <c r="M15" s="77" t="e">
        <f t="shared" si="3"/>
        <v>#DIV/0!</v>
      </c>
      <c r="N15" s="78"/>
    </row>
    <row r="16" ht="28.5" customHeight="1" spans="1:14">
      <c r="A16" s="56" t="s">
        <v>24</v>
      </c>
      <c r="B16" s="58">
        <f t="shared" si="5"/>
        <v>1801</v>
      </c>
      <c r="C16" s="62">
        <v>1801</v>
      </c>
      <c r="D16" s="62"/>
      <c r="E16" s="58">
        <f t="shared" si="1"/>
        <v>1801</v>
      </c>
      <c r="F16" s="62">
        <v>1801</v>
      </c>
      <c r="G16" s="62"/>
      <c r="H16" s="57">
        <f t="shared" si="0"/>
        <v>0</v>
      </c>
      <c r="I16" s="57">
        <f t="shared" si="4"/>
        <v>0</v>
      </c>
      <c r="J16" s="59">
        <f t="shared" si="2"/>
        <v>0</v>
      </c>
      <c r="K16" s="77">
        <f t="shared" si="3"/>
        <v>1</v>
      </c>
      <c r="L16" s="77">
        <f t="shared" si="3"/>
        <v>1</v>
      </c>
      <c r="M16" s="77" t="e">
        <f t="shared" si="3"/>
        <v>#DIV/0!</v>
      </c>
      <c r="N16" s="78"/>
    </row>
    <row r="17" ht="28.5" customHeight="1" spans="1:14">
      <c r="A17" s="63" t="s">
        <v>25</v>
      </c>
      <c r="B17" s="58">
        <f t="shared" si="5"/>
        <v>1074</v>
      </c>
      <c r="C17" s="62">
        <v>1074</v>
      </c>
      <c r="D17" s="62"/>
      <c r="E17" s="58">
        <f t="shared" si="1"/>
        <v>1074</v>
      </c>
      <c r="F17" s="62">
        <v>1074</v>
      </c>
      <c r="G17" s="62"/>
      <c r="H17" s="57">
        <f t="shared" si="0"/>
        <v>0</v>
      </c>
      <c r="I17" s="57">
        <f t="shared" si="4"/>
        <v>0</v>
      </c>
      <c r="J17" s="59">
        <f t="shared" si="2"/>
        <v>0</v>
      </c>
      <c r="K17" s="77">
        <f t="shared" si="3"/>
        <v>1</v>
      </c>
      <c r="L17" s="77">
        <f t="shared" si="3"/>
        <v>1</v>
      </c>
      <c r="M17" s="77" t="e">
        <f t="shared" si="3"/>
        <v>#DIV/0!</v>
      </c>
      <c r="N17" s="78"/>
    </row>
    <row r="18" ht="48" customHeight="1" spans="1:14">
      <c r="A18" s="64" t="s">
        <v>26</v>
      </c>
      <c r="B18" s="58">
        <f t="shared" si="5"/>
        <v>6154</v>
      </c>
      <c r="C18" s="62">
        <v>6154</v>
      </c>
      <c r="D18" s="62"/>
      <c r="E18" s="58">
        <f t="shared" si="1"/>
        <v>6701</v>
      </c>
      <c r="F18" s="62">
        <v>6701</v>
      </c>
      <c r="G18" s="62"/>
      <c r="H18" s="57">
        <f t="shared" si="0"/>
        <v>547</v>
      </c>
      <c r="I18" s="57">
        <f t="shared" si="4"/>
        <v>547</v>
      </c>
      <c r="J18" s="59">
        <f t="shared" si="2"/>
        <v>0</v>
      </c>
      <c r="K18" s="77">
        <f t="shared" si="3"/>
        <v>1.08888527786805</v>
      </c>
      <c r="L18" s="77">
        <f t="shared" si="3"/>
        <v>1.08888527786805</v>
      </c>
      <c r="M18" s="77" t="e">
        <f t="shared" si="3"/>
        <v>#DIV/0!</v>
      </c>
      <c r="N18" s="79"/>
    </row>
    <row r="19" ht="28.5" customHeight="1" spans="1:14">
      <c r="A19" s="64" t="s">
        <v>27</v>
      </c>
      <c r="B19" s="58">
        <f t="shared" si="5"/>
        <v>1319</v>
      </c>
      <c r="C19" s="62">
        <v>1319</v>
      </c>
      <c r="D19" s="62"/>
      <c r="E19" s="58">
        <f t="shared" si="1"/>
        <v>1319</v>
      </c>
      <c r="F19" s="65">
        <v>1319</v>
      </c>
      <c r="G19" s="62"/>
      <c r="H19" s="57">
        <f t="shared" si="0"/>
        <v>0</v>
      </c>
      <c r="I19" s="57">
        <f t="shared" si="4"/>
        <v>0</v>
      </c>
      <c r="J19" s="59">
        <f t="shared" si="2"/>
        <v>0</v>
      </c>
      <c r="K19" s="77">
        <f t="shared" si="3"/>
        <v>1</v>
      </c>
      <c r="L19" s="77">
        <f t="shared" si="3"/>
        <v>1</v>
      </c>
      <c r="M19" s="77" t="e">
        <f t="shared" si="3"/>
        <v>#DIV/0!</v>
      </c>
      <c r="N19" s="79"/>
    </row>
    <row r="20" ht="28.5" customHeight="1" spans="1:14">
      <c r="A20" s="64" t="s">
        <v>28</v>
      </c>
      <c r="B20" s="58">
        <f t="shared" si="5"/>
        <v>1158</v>
      </c>
      <c r="C20" s="62">
        <v>1158</v>
      </c>
      <c r="D20" s="62">
        <v>0</v>
      </c>
      <c r="E20" s="58">
        <f t="shared" si="1"/>
        <v>1668</v>
      </c>
      <c r="F20" s="62">
        <f>SUM(F21:F24)</f>
        <v>1668</v>
      </c>
      <c r="G20" s="62">
        <v>0</v>
      </c>
      <c r="H20" s="57">
        <f t="shared" si="0"/>
        <v>510</v>
      </c>
      <c r="I20" s="57">
        <f t="shared" si="4"/>
        <v>510</v>
      </c>
      <c r="J20" s="59">
        <f t="shared" si="2"/>
        <v>0</v>
      </c>
      <c r="K20" s="77">
        <f t="shared" si="3"/>
        <v>1.44041450777202</v>
      </c>
      <c r="L20" s="77">
        <f t="shared" si="3"/>
        <v>1.44041450777202</v>
      </c>
      <c r="M20" s="77" t="e">
        <f t="shared" si="3"/>
        <v>#DIV/0!</v>
      </c>
      <c r="N20" s="78"/>
    </row>
    <row r="21" ht="66" customHeight="1" spans="1:14">
      <c r="A21" s="64" t="s">
        <v>29</v>
      </c>
      <c r="B21" s="58">
        <f t="shared" si="5"/>
        <v>0</v>
      </c>
      <c r="C21" s="62"/>
      <c r="D21" s="62"/>
      <c r="E21" s="58">
        <f t="shared" si="1"/>
        <v>0</v>
      </c>
      <c r="F21" s="62"/>
      <c r="G21" s="62"/>
      <c r="H21" s="57">
        <f t="shared" si="0"/>
        <v>0</v>
      </c>
      <c r="I21" s="57">
        <f t="shared" si="4"/>
        <v>0</v>
      </c>
      <c r="J21" s="59">
        <f t="shared" si="2"/>
        <v>0</v>
      </c>
      <c r="K21" s="77" t="e">
        <f t="shared" si="3"/>
        <v>#DIV/0!</v>
      </c>
      <c r="L21" s="77" t="e">
        <f t="shared" si="3"/>
        <v>#DIV/0!</v>
      </c>
      <c r="M21" s="77" t="e">
        <f t="shared" si="3"/>
        <v>#DIV/0!</v>
      </c>
      <c r="N21" s="78"/>
    </row>
    <row r="22" ht="45" customHeight="1" spans="1:14">
      <c r="A22" s="64" t="s">
        <v>30</v>
      </c>
      <c r="B22" s="58">
        <f t="shared" si="5"/>
        <v>467</v>
      </c>
      <c r="C22" s="62">
        <v>467</v>
      </c>
      <c r="D22" s="62"/>
      <c r="E22" s="58">
        <f t="shared" si="1"/>
        <v>467</v>
      </c>
      <c r="F22" s="62">
        <v>467</v>
      </c>
      <c r="G22" s="62"/>
      <c r="H22" s="57">
        <f t="shared" si="0"/>
        <v>0</v>
      </c>
      <c r="I22" s="57">
        <f t="shared" si="4"/>
        <v>0</v>
      </c>
      <c r="J22" s="59">
        <f t="shared" si="2"/>
        <v>0</v>
      </c>
      <c r="K22" s="77">
        <f t="shared" si="3"/>
        <v>1</v>
      </c>
      <c r="L22" s="77">
        <f t="shared" si="3"/>
        <v>1</v>
      </c>
      <c r="M22" s="77" t="e">
        <f t="shared" si="3"/>
        <v>#DIV/0!</v>
      </c>
      <c r="N22" s="78"/>
    </row>
    <row r="23" ht="45" customHeight="1" spans="1:14">
      <c r="A23" s="64" t="s">
        <v>31</v>
      </c>
      <c r="B23" s="58">
        <f t="shared" si="5"/>
        <v>500</v>
      </c>
      <c r="C23" s="62">
        <v>500</v>
      </c>
      <c r="D23" s="62"/>
      <c r="E23" s="58">
        <f t="shared" si="1"/>
        <v>60</v>
      </c>
      <c r="F23" s="65">
        <v>60</v>
      </c>
      <c r="G23" s="62"/>
      <c r="H23" s="57">
        <f t="shared" si="0"/>
        <v>-440</v>
      </c>
      <c r="I23" s="57">
        <f t="shared" si="4"/>
        <v>-440</v>
      </c>
      <c r="J23" s="59">
        <f t="shared" si="2"/>
        <v>0</v>
      </c>
      <c r="K23" s="77">
        <f t="shared" si="3"/>
        <v>0.12</v>
      </c>
      <c r="L23" s="77">
        <f t="shared" si="3"/>
        <v>0.12</v>
      </c>
      <c r="M23" s="77" t="e">
        <f t="shared" si="3"/>
        <v>#DIV/0!</v>
      </c>
      <c r="N23" s="78"/>
    </row>
    <row r="24" ht="90" customHeight="1" spans="1:14">
      <c r="A24" s="64" t="s">
        <v>32</v>
      </c>
      <c r="B24" s="58">
        <v>191</v>
      </c>
      <c r="C24" s="62">
        <v>191</v>
      </c>
      <c r="D24" s="62"/>
      <c r="E24" s="58">
        <f t="shared" si="1"/>
        <v>1141</v>
      </c>
      <c r="F24" s="62">
        <v>1141</v>
      </c>
      <c r="G24" s="62"/>
      <c r="H24" s="57">
        <f t="shared" si="0"/>
        <v>950</v>
      </c>
      <c r="I24" s="57">
        <f t="shared" si="4"/>
        <v>950</v>
      </c>
      <c r="J24" s="59">
        <f t="shared" si="2"/>
        <v>0</v>
      </c>
      <c r="K24" s="77">
        <f t="shared" si="3"/>
        <v>5.9738219895288</v>
      </c>
      <c r="L24" s="77">
        <f t="shared" si="3"/>
        <v>5.9738219895288</v>
      </c>
      <c r="M24" s="77" t="e">
        <f t="shared" si="3"/>
        <v>#DIV/0!</v>
      </c>
      <c r="N24" s="78"/>
    </row>
    <row r="25" ht="28.5" customHeight="1" spans="1:14">
      <c r="A25" s="66" t="s">
        <v>33</v>
      </c>
      <c r="B25" s="58">
        <f t="shared" ref="B25:B66" si="6">C25+D25</f>
        <v>2644</v>
      </c>
      <c r="C25" s="62">
        <f>SUM(C26:C30)</f>
        <v>2626</v>
      </c>
      <c r="D25" s="62">
        <v>18</v>
      </c>
      <c r="E25" s="58">
        <f t="shared" si="1"/>
        <v>3253</v>
      </c>
      <c r="F25" s="62">
        <f>SUM(F26:F30)</f>
        <v>3235</v>
      </c>
      <c r="G25" s="62">
        <v>18</v>
      </c>
      <c r="H25" s="57">
        <f t="shared" si="0"/>
        <v>609</v>
      </c>
      <c r="I25" s="57">
        <f t="shared" si="4"/>
        <v>609</v>
      </c>
      <c r="J25" s="59">
        <f t="shared" si="2"/>
        <v>0</v>
      </c>
      <c r="K25" s="77">
        <f t="shared" si="3"/>
        <v>1.2303328290469</v>
      </c>
      <c r="L25" s="77">
        <f t="shared" si="3"/>
        <v>1.23191165270373</v>
      </c>
      <c r="M25" s="77">
        <f t="shared" si="3"/>
        <v>1</v>
      </c>
      <c r="N25" s="78"/>
    </row>
    <row r="26" ht="28.5" customHeight="1" spans="1:14">
      <c r="A26" s="66" t="s">
        <v>34</v>
      </c>
      <c r="B26" s="58">
        <f t="shared" si="6"/>
        <v>1800</v>
      </c>
      <c r="C26" s="65">
        <v>1800</v>
      </c>
      <c r="D26" s="62"/>
      <c r="E26" s="58">
        <f t="shared" si="1"/>
        <v>1800</v>
      </c>
      <c r="F26" s="65">
        <v>1800</v>
      </c>
      <c r="G26" s="62"/>
      <c r="H26" s="57">
        <f t="shared" si="0"/>
        <v>0</v>
      </c>
      <c r="I26" s="57">
        <f t="shared" si="4"/>
        <v>0</v>
      </c>
      <c r="J26" s="59">
        <f t="shared" si="2"/>
        <v>0</v>
      </c>
      <c r="K26" s="77">
        <f t="shared" si="3"/>
        <v>1</v>
      </c>
      <c r="L26" s="77">
        <f t="shared" si="3"/>
        <v>1</v>
      </c>
      <c r="M26" s="77" t="e">
        <f t="shared" si="3"/>
        <v>#DIV/0!</v>
      </c>
      <c r="N26" s="78"/>
    </row>
    <row r="27" ht="49.5" customHeight="1" spans="1:14">
      <c r="A27" s="66" t="s">
        <v>35</v>
      </c>
      <c r="B27" s="58">
        <f t="shared" si="6"/>
        <v>87</v>
      </c>
      <c r="C27" s="65">
        <v>87</v>
      </c>
      <c r="D27" s="62"/>
      <c r="E27" s="58">
        <f t="shared" si="1"/>
        <v>87</v>
      </c>
      <c r="F27" s="62">
        <v>87</v>
      </c>
      <c r="G27" s="62"/>
      <c r="H27" s="57">
        <f t="shared" si="0"/>
        <v>0</v>
      </c>
      <c r="I27" s="57">
        <f t="shared" si="4"/>
        <v>0</v>
      </c>
      <c r="J27" s="59">
        <f t="shared" si="2"/>
        <v>0</v>
      </c>
      <c r="K27" s="77">
        <f t="shared" si="3"/>
        <v>1</v>
      </c>
      <c r="L27" s="77">
        <f t="shared" si="3"/>
        <v>1</v>
      </c>
      <c r="M27" s="77" t="e">
        <f t="shared" si="3"/>
        <v>#DIV/0!</v>
      </c>
      <c r="N27" s="78"/>
    </row>
    <row r="28" ht="49.5" customHeight="1" spans="1:14">
      <c r="A28" s="63" t="s">
        <v>36</v>
      </c>
      <c r="B28" s="58">
        <f t="shared" si="6"/>
        <v>200</v>
      </c>
      <c r="C28" s="65">
        <v>182</v>
      </c>
      <c r="D28" s="62">
        <v>18</v>
      </c>
      <c r="E28" s="58">
        <f t="shared" si="1"/>
        <v>200</v>
      </c>
      <c r="F28" s="62">
        <v>182</v>
      </c>
      <c r="G28" s="62">
        <v>18</v>
      </c>
      <c r="H28" s="57">
        <f t="shared" si="0"/>
        <v>0</v>
      </c>
      <c r="I28" s="57">
        <f t="shared" si="4"/>
        <v>0</v>
      </c>
      <c r="J28" s="59">
        <f t="shared" si="2"/>
        <v>0</v>
      </c>
      <c r="K28" s="77">
        <f t="shared" si="3"/>
        <v>1</v>
      </c>
      <c r="L28" s="77">
        <f t="shared" si="3"/>
        <v>1</v>
      </c>
      <c r="M28" s="77">
        <f t="shared" si="3"/>
        <v>1</v>
      </c>
      <c r="N28" s="78"/>
    </row>
    <row r="29" ht="28.5" customHeight="1" spans="1:14">
      <c r="A29" s="63" t="s">
        <v>37</v>
      </c>
      <c r="B29" s="58">
        <f t="shared" si="6"/>
        <v>557</v>
      </c>
      <c r="C29" s="62">
        <v>557</v>
      </c>
      <c r="D29" s="62"/>
      <c r="E29" s="58">
        <f t="shared" si="1"/>
        <v>1166</v>
      </c>
      <c r="F29" s="62">
        <v>1166</v>
      </c>
      <c r="G29" s="62"/>
      <c r="H29" s="57">
        <f t="shared" si="0"/>
        <v>609</v>
      </c>
      <c r="I29" s="57">
        <f t="shared" si="4"/>
        <v>609</v>
      </c>
      <c r="J29" s="59">
        <f t="shared" si="2"/>
        <v>0</v>
      </c>
      <c r="K29" s="77">
        <f t="shared" si="3"/>
        <v>2.09335727109515</v>
      </c>
      <c r="L29" s="77">
        <f t="shared" si="3"/>
        <v>2.09335727109515</v>
      </c>
      <c r="M29" s="77" t="e">
        <f t="shared" si="3"/>
        <v>#DIV/0!</v>
      </c>
      <c r="N29" s="78"/>
    </row>
    <row r="30" ht="28.5" customHeight="1" spans="1:14">
      <c r="A30" s="63" t="s">
        <v>38</v>
      </c>
      <c r="B30" s="58">
        <f t="shared" si="6"/>
        <v>0</v>
      </c>
      <c r="C30" s="62"/>
      <c r="D30" s="62"/>
      <c r="E30" s="58">
        <f t="shared" si="1"/>
        <v>0</v>
      </c>
      <c r="F30" s="62"/>
      <c r="G30" s="62"/>
      <c r="H30" s="57">
        <f t="shared" si="0"/>
        <v>0</v>
      </c>
      <c r="I30" s="57">
        <f t="shared" si="4"/>
        <v>0</v>
      </c>
      <c r="J30" s="59">
        <f t="shared" si="2"/>
        <v>0</v>
      </c>
      <c r="K30" s="77" t="e">
        <f t="shared" si="3"/>
        <v>#DIV/0!</v>
      </c>
      <c r="L30" s="77" t="e">
        <f t="shared" si="3"/>
        <v>#DIV/0!</v>
      </c>
      <c r="M30" s="77" t="e">
        <f t="shared" si="3"/>
        <v>#DIV/0!</v>
      </c>
      <c r="N30" s="78"/>
    </row>
    <row r="31" ht="28.5" customHeight="1" spans="1:14">
      <c r="A31" s="66" t="s">
        <v>39</v>
      </c>
      <c r="B31" s="58">
        <f t="shared" si="6"/>
        <v>1286</v>
      </c>
      <c r="C31" s="62">
        <v>1286</v>
      </c>
      <c r="D31" s="62"/>
      <c r="E31" s="58">
        <f t="shared" si="1"/>
        <v>1299</v>
      </c>
      <c r="F31" s="62">
        <v>1299</v>
      </c>
      <c r="G31" s="62"/>
      <c r="H31" s="57">
        <f t="shared" si="0"/>
        <v>13</v>
      </c>
      <c r="I31" s="57">
        <f t="shared" si="4"/>
        <v>13</v>
      </c>
      <c r="J31" s="59">
        <f t="shared" si="2"/>
        <v>0</v>
      </c>
      <c r="K31" s="77">
        <f t="shared" si="3"/>
        <v>1.01010886469673</v>
      </c>
      <c r="L31" s="77">
        <f t="shared" si="3"/>
        <v>1.01010886469673</v>
      </c>
      <c r="M31" s="77" t="e">
        <f t="shared" si="3"/>
        <v>#DIV/0!</v>
      </c>
      <c r="N31" s="78"/>
    </row>
    <row r="32" ht="28.5" customHeight="1" spans="1:14">
      <c r="A32" s="56" t="s">
        <v>40</v>
      </c>
      <c r="B32" s="58">
        <f t="shared" si="6"/>
        <v>2480</v>
      </c>
      <c r="C32" s="62">
        <v>2480</v>
      </c>
      <c r="D32" s="62"/>
      <c r="E32" s="58">
        <f t="shared" si="1"/>
        <v>2861</v>
      </c>
      <c r="F32" s="62">
        <v>2861</v>
      </c>
      <c r="G32" s="62"/>
      <c r="H32" s="57">
        <f t="shared" si="0"/>
        <v>381</v>
      </c>
      <c r="I32" s="57">
        <f t="shared" si="4"/>
        <v>381</v>
      </c>
      <c r="J32" s="59">
        <f t="shared" si="2"/>
        <v>0</v>
      </c>
      <c r="K32" s="77">
        <f t="shared" si="3"/>
        <v>1.15362903225806</v>
      </c>
      <c r="L32" s="77">
        <f t="shared" si="3"/>
        <v>1.15362903225806</v>
      </c>
      <c r="M32" s="77" t="e">
        <f t="shared" si="3"/>
        <v>#DIV/0!</v>
      </c>
      <c r="N32" s="78"/>
    </row>
    <row r="33" ht="28.5" customHeight="1" spans="1:14">
      <c r="A33" s="66" t="s">
        <v>41</v>
      </c>
      <c r="B33" s="58">
        <f t="shared" si="6"/>
        <v>10705</v>
      </c>
      <c r="C33" s="62">
        <v>10705</v>
      </c>
      <c r="D33" s="62"/>
      <c r="E33" s="58">
        <f t="shared" si="1"/>
        <v>9186</v>
      </c>
      <c r="F33" s="62">
        <v>9186</v>
      </c>
      <c r="G33" s="62"/>
      <c r="H33" s="57">
        <f t="shared" si="0"/>
        <v>-1519</v>
      </c>
      <c r="I33" s="57">
        <f t="shared" si="4"/>
        <v>-1519</v>
      </c>
      <c r="J33" s="59">
        <f t="shared" si="2"/>
        <v>0</v>
      </c>
      <c r="K33" s="77">
        <f t="shared" si="3"/>
        <v>0.858103689864549</v>
      </c>
      <c r="L33" s="77">
        <f t="shared" si="3"/>
        <v>0.858103689864549</v>
      </c>
      <c r="M33" s="77" t="e">
        <f t="shared" si="3"/>
        <v>#DIV/0!</v>
      </c>
      <c r="N33" s="78"/>
    </row>
    <row r="34" ht="28.5" customHeight="1" spans="1:14">
      <c r="A34" s="66" t="s">
        <v>42</v>
      </c>
      <c r="B34" s="58">
        <f t="shared" si="6"/>
        <v>7644</v>
      </c>
      <c r="C34" s="62">
        <v>7644</v>
      </c>
      <c r="D34" s="62"/>
      <c r="E34" s="58">
        <f t="shared" si="1"/>
        <v>7092</v>
      </c>
      <c r="F34" s="65">
        <v>7092</v>
      </c>
      <c r="G34" s="62"/>
      <c r="H34" s="57">
        <f t="shared" si="0"/>
        <v>-552</v>
      </c>
      <c r="I34" s="57">
        <f t="shared" si="4"/>
        <v>-552</v>
      </c>
      <c r="J34" s="59">
        <f t="shared" si="2"/>
        <v>0</v>
      </c>
      <c r="K34" s="77">
        <f t="shared" si="3"/>
        <v>0.927786499215071</v>
      </c>
      <c r="L34" s="77">
        <f t="shared" si="3"/>
        <v>0.927786499215071</v>
      </c>
      <c r="M34" s="77" t="e">
        <f t="shared" si="3"/>
        <v>#DIV/0!</v>
      </c>
      <c r="N34" s="78"/>
    </row>
    <row r="35" ht="28.5" customHeight="1" spans="1:14">
      <c r="A35" s="66" t="s">
        <v>43</v>
      </c>
      <c r="B35" s="58">
        <f t="shared" si="6"/>
        <v>3336</v>
      </c>
      <c r="C35" s="62">
        <v>3336</v>
      </c>
      <c r="D35" s="62">
        <v>0</v>
      </c>
      <c r="E35" s="58">
        <f t="shared" si="1"/>
        <v>3370</v>
      </c>
      <c r="F35" s="62">
        <f>SUM(F36:F39)</f>
        <v>3370</v>
      </c>
      <c r="G35" s="62">
        <v>0</v>
      </c>
      <c r="H35" s="57">
        <f t="shared" si="0"/>
        <v>34</v>
      </c>
      <c r="I35" s="57">
        <f t="shared" si="4"/>
        <v>34</v>
      </c>
      <c r="J35" s="59">
        <f t="shared" si="2"/>
        <v>0</v>
      </c>
      <c r="K35" s="77">
        <f t="shared" si="3"/>
        <v>1.01019184652278</v>
      </c>
      <c r="L35" s="77">
        <f t="shared" si="3"/>
        <v>1.01019184652278</v>
      </c>
      <c r="M35" s="77" t="e">
        <f t="shared" si="3"/>
        <v>#DIV/0!</v>
      </c>
      <c r="N35" s="78"/>
    </row>
    <row r="36" ht="28.5" customHeight="1" spans="1:14">
      <c r="A36" s="66" t="s">
        <v>44</v>
      </c>
      <c r="B36" s="58">
        <f t="shared" si="6"/>
        <v>2896</v>
      </c>
      <c r="C36" s="62">
        <v>2896</v>
      </c>
      <c r="D36" s="62"/>
      <c r="E36" s="58">
        <f t="shared" si="1"/>
        <v>2896</v>
      </c>
      <c r="F36" s="62">
        <v>2896</v>
      </c>
      <c r="G36" s="62"/>
      <c r="H36" s="57">
        <f t="shared" si="0"/>
        <v>0</v>
      </c>
      <c r="I36" s="57">
        <f t="shared" si="4"/>
        <v>0</v>
      </c>
      <c r="J36" s="59">
        <f t="shared" si="2"/>
        <v>0</v>
      </c>
      <c r="K36" s="77">
        <f t="shared" si="3"/>
        <v>1</v>
      </c>
      <c r="L36" s="77">
        <f t="shared" si="3"/>
        <v>1</v>
      </c>
      <c r="M36" s="77" t="e">
        <f t="shared" si="3"/>
        <v>#DIV/0!</v>
      </c>
      <c r="N36" s="78"/>
    </row>
    <row r="37" ht="28.5" customHeight="1" spans="1:14">
      <c r="A37" s="66" t="s">
        <v>45</v>
      </c>
      <c r="B37" s="58">
        <f t="shared" si="6"/>
        <v>4</v>
      </c>
      <c r="C37" s="62">
        <v>4</v>
      </c>
      <c r="D37" s="62"/>
      <c r="E37" s="58">
        <f t="shared" si="1"/>
        <v>4</v>
      </c>
      <c r="F37" s="62">
        <v>4</v>
      </c>
      <c r="G37" s="62"/>
      <c r="H37" s="57">
        <f t="shared" si="0"/>
        <v>0</v>
      </c>
      <c r="I37" s="57">
        <f t="shared" si="4"/>
        <v>0</v>
      </c>
      <c r="J37" s="59">
        <f t="shared" si="2"/>
        <v>0</v>
      </c>
      <c r="K37" s="77">
        <f t="shared" si="3"/>
        <v>1</v>
      </c>
      <c r="L37" s="77">
        <f t="shared" si="3"/>
        <v>1</v>
      </c>
      <c r="M37" s="77" t="e">
        <f t="shared" si="3"/>
        <v>#DIV/0!</v>
      </c>
      <c r="N37" s="78"/>
    </row>
    <row r="38" ht="42.75" customHeight="1" spans="1:14">
      <c r="A38" s="63" t="s">
        <v>46</v>
      </c>
      <c r="B38" s="58">
        <f t="shared" si="6"/>
        <v>346</v>
      </c>
      <c r="C38" s="62">
        <v>346</v>
      </c>
      <c r="D38" s="62"/>
      <c r="E38" s="58">
        <f t="shared" si="1"/>
        <v>380</v>
      </c>
      <c r="F38" s="62">
        <v>380</v>
      </c>
      <c r="G38" s="62"/>
      <c r="H38" s="57">
        <f t="shared" si="0"/>
        <v>34</v>
      </c>
      <c r="I38" s="57">
        <f t="shared" si="4"/>
        <v>34</v>
      </c>
      <c r="J38" s="59">
        <f t="shared" si="2"/>
        <v>0</v>
      </c>
      <c r="K38" s="77">
        <f t="shared" ref="K38:M66" si="7">E38/B38</f>
        <v>1.09826589595376</v>
      </c>
      <c r="L38" s="77">
        <f t="shared" si="7"/>
        <v>1.09826589595376</v>
      </c>
      <c r="M38" s="77" t="e">
        <f t="shared" si="7"/>
        <v>#DIV/0!</v>
      </c>
      <c r="N38" s="78"/>
    </row>
    <row r="39" ht="42.75" customHeight="1" spans="1:14">
      <c r="A39" s="63" t="s">
        <v>47</v>
      </c>
      <c r="B39" s="58">
        <f t="shared" si="6"/>
        <v>90</v>
      </c>
      <c r="C39" s="62">
        <v>90</v>
      </c>
      <c r="D39" s="62"/>
      <c r="E39" s="58">
        <f t="shared" si="1"/>
        <v>90</v>
      </c>
      <c r="F39" s="62">
        <v>90</v>
      </c>
      <c r="G39" s="62"/>
      <c r="H39" s="57">
        <f t="shared" si="0"/>
        <v>0</v>
      </c>
      <c r="I39" s="57">
        <f t="shared" si="4"/>
        <v>0</v>
      </c>
      <c r="J39" s="59">
        <f t="shared" si="2"/>
        <v>0</v>
      </c>
      <c r="K39" s="77">
        <f t="shared" si="7"/>
        <v>1</v>
      </c>
      <c r="L39" s="77">
        <f t="shared" si="7"/>
        <v>1</v>
      </c>
      <c r="M39" s="77" t="e">
        <f t="shared" si="7"/>
        <v>#DIV/0!</v>
      </c>
      <c r="N39" s="78"/>
    </row>
    <row r="40" ht="28.5" customHeight="1" spans="1:14">
      <c r="A40" s="66" t="s">
        <v>48</v>
      </c>
      <c r="B40" s="58">
        <f t="shared" si="6"/>
        <v>326</v>
      </c>
      <c r="C40" s="62">
        <v>326</v>
      </c>
      <c r="D40" s="62">
        <v>0</v>
      </c>
      <c r="E40" s="58">
        <f t="shared" si="1"/>
        <v>326</v>
      </c>
      <c r="F40" s="62">
        <v>326</v>
      </c>
      <c r="G40" s="62">
        <v>0</v>
      </c>
      <c r="H40" s="57">
        <f t="shared" si="0"/>
        <v>0</v>
      </c>
      <c r="I40" s="57">
        <f t="shared" si="4"/>
        <v>0</v>
      </c>
      <c r="J40" s="59">
        <f t="shared" si="2"/>
        <v>0</v>
      </c>
      <c r="K40" s="77">
        <f t="shared" si="7"/>
        <v>1</v>
      </c>
      <c r="L40" s="77">
        <f t="shared" si="7"/>
        <v>1</v>
      </c>
      <c r="M40" s="77" t="e">
        <f t="shared" si="7"/>
        <v>#DIV/0!</v>
      </c>
      <c r="N40" s="78"/>
    </row>
    <row r="41" ht="28.5" customHeight="1" spans="1:14">
      <c r="A41" s="56" t="s">
        <v>49</v>
      </c>
      <c r="B41" s="58">
        <f t="shared" si="6"/>
        <v>326</v>
      </c>
      <c r="C41" s="62">
        <v>326</v>
      </c>
      <c r="D41" s="62"/>
      <c r="E41" s="58">
        <f t="shared" si="1"/>
        <v>326</v>
      </c>
      <c r="F41" s="62">
        <v>326</v>
      </c>
      <c r="G41" s="62"/>
      <c r="H41" s="57">
        <f t="shared" si="0"/>
        <v>0</v>
      </c>
      <c r="I41" s="57">
        <f t="shared" si="4"/>
        <v>0</v>
      </c>
      <c r="J41" s="59">
        <f t="shared" si="2"/>
        <v>0</v>
      </c>
      <c r="K41" s="77">
        <f t="shared" si="7"/>
        <v>1</v>
      </c>
      <c r="L41" s="77">
        <f t="shared" si="7"/>
        <v>1</v>
      </c>
      <c r="M41" s="77" t="e">
        <f t="shared" si="7"/>
        <v>#DIV/0!</v>
      </c>
      <c r="N41" s="78"/>
    </row>
    <row r="42" ht="28.5" customHeight="1" spans="1:14">
      <c r="A42" s="66" t="s">
        <v>50</v>
      </c>
      <c r="B42" s="58">
        <f t="shared" si="6"/>
        <v>3064</v>
      </c>
      <c r="C42" s="62">
        <f>SUM(C43:C47)</f>
        <v>3064</v>
      </c>
      <c r="D42" s="62"/>
      <c r="E42" s="58">
        <f t="shared" si="1"/>
        <v>3172</v>
      </c>
      <c r="F42" s="62">
        <f>SUM(F43:F47)</f>
        <v>3172</v>
      </c>
      <c r="G42" s="62"/>
      <c r="H42" s="57">
        <f t="shared" si="0"/>
        <v>108</v>
      </c>
      <c r="I42" s="57">
        <f t="shared" si="4"/>
        <v>108</v>
      </c>
      <c r="J42" s="59">
        <f t="shared" si="2"/>
        <v>0</v>
      </c>
      <c r="K42" s="77">
        <f t="shared" si="7"/>
        <v>1.03524804177546</v>
      </c>
      <c r="L42" s="77">
        <f t="shared" si="7"/>
        <v>1.03524804177546</v>
      </c>
      <c r="M42" s="77" t="e">
        <f t="shared" si="7"/>
        <v>#DIV/0!</v>
      </c>
      <c r="N42" s="78"/>
    </row>
    <row r="43" ht="28.5" customHeight="1" spans="1:14">
      <c r="A43" s="56" t="s">
        <v>51</v>
      </c>
      <c r="B43" s="58">
        <f t="shared" si="6"/>
        <v>173</v>
      </c>
      <c r="C43" s="65">
        <v>173</v>
      </c>
      <c r="D43" s="62"/>
      <c r="E43" s="58">
        <f t="shared" si="1"/>
        <v>173</v>
      </c>
      <c r="F43" s="62">
        <v>173</v>
      </c>
      <c r="G43" s="62"/>
      <c r="H43" s="57">
        <f t="shared" si="0"/>
        <v>0</v>
      </c>
      <c r="I43" s="57">
        <f t="shared" si="4"/>
        <v>0</v>
      </c>
      <c r="J43" s="59">
        <f t="shared" si="2"/>
        <v>0</v>
      </c>
      <c r="K43" s="77">
        <f t="shared" si="7"/>
        <v>1</v>
      </c>
      <c r="L43" s="77">
        <f t="shared" si="7"/>
        <v>1</v>
      </c>
      <c r="M43" s="77" t="e">
        <f t="shared" si="7"/>
        <v>#DIV/0!</v>
      </c>
      <c r="N43" s="78"/>
    </row>
    <row r="44" ht="28.5" customHeight="1" spans="1:14">
      <c r="A44" s="64" t="s">
        <v>52</v>
      </c>
      <c r="B44" s="58">
        <f t="shared" si="6"/>
        <v>27</v>
      </c>
      <c r="C44" s="65">
        <v>27</v>
      </c>
      <c r="D44" s="62"/>
      <c r="E44" s="58">
        <f t="shared" si="1"/>
        <v>27</v>
      </c>
      <c r="F44" s="62">
        <v>27</v>
      </c>
      <c r="G44" s="62"/>
      <c r="H44" s="57">
        <f t="shared" si="0"/>
        <v>0</v>
      </c>
      <c r="I44" s="57">
        <f t="shared" si="4"/>
        <v>0</v>
      </c>
      <c r="J44" s="59">
        <f t="shared" si="2"/>
        <v>0</v>
      </c>
      <c r="K44" s="77">
        <f t="shared" si="7"/>
        <v>1</v>
      </c>
      <c r="L44" s="77">
        <f t="shared" si="7"/>
        <v>1</v>
      </c>
      <c r="M44" s="77" t="e">
        <f t="shared" si="7"/>
        <v>#DIV/0!</v>
      </c>
      <c r="N44" s="78"/>
    </row>
    <row r="45" ht="28.5" customHeight="1" spans="1:14">
      <c r="A45" s="64" t="s">
        <v>53</v>
      </c>
      <c r="B45" s="58">
        <f t="shared" si="6"/>
        <v>215</v>
      </c>
      <c r="C45" s="65">
        <v>215</v>
      </c>
      <c r="D45" s="62"/>
      <c r="E45" s="58">
        <f t="shared" si="1"/>
        <v>215</v>
      </c>
      <c r="F45" s="62">
        <v>215</v>
      </c>
      <c r="G45" s="62"/>
      <c r="H45" s="57">
        <f t="shared" si="0"/>
        <v>0</v>
      </c>
      <c r="I45" s="57">
        <f t="shared" si="4"/>
        <v>0</v>
      </c>
      <c r="J45" s="59">
        <f t="shared" si="2"/>
        <v>0</v>
      </c>
      <c r="K45" s="77">
        <f t="shared" si="7"/>
        <v>1</v>
      </c>
      <c r="L45" s="77">
        <f t="shared" si="7"/>
        <v>1</v>
      </c>
      <c r="M45" s="77" t="e">
        <f t="shared" si="7"/>
        <v>#DIV/0!</v>
      </c>
      <c r="N45" s="78"/>
    </row>
    <row r="46" ht="28.5" customHeight="1" spans="1:14">
      <c r="A46" s="63" t="s">
        <v>54</v>
      </c>
      <c r="B46" s="58">
        <f t="shared" si="6"/>
        <v>546</v>
      </c>
      <c r="C46" s="65">
        <v>546</v>
      </c>
      <c r="D46" s="62"/>
      <c r="E46" s="58">
        <f t="shared" si="1"/>
        <v>546</v>
      </c>
      <c r="F46" s="62">
        <v>546</v>
      </c>
      <c r="G46" s="62"/>
      <c r="H46" s="57">
        <f t="shared" si="0"/>
        <v>0</v>
      </c>
      <c r="I46" s="57">
        <f t="shared" si="4"/>
        <v>0</v>
      </c>
      <c r="J46" s="59">
        <f t="shared" si="2"/>
        <v>0</v>
      </c>
      <c r="K46" s="77">
        <f t="shared" si="7"/>
        <v>1</v>
      </c>
      <c r="L46" s="77">
        <f t="shared" si="7"/>
        <v>1</v>
      </c>
      <c r="M46" s="77" t="e">
        <f t="shared" si="7"/>
        <v>#DIV/0!</v>
      </c>
      <c r="N46" s="78"/>
    </row>
    <row r="47" ht="28.5" customHeight="1" spans="1:14">
      <c r="A47" s="63" t="s">
        <v>55</v>
      </c>
      <c r="B47" s="58">
        <f t="shared" si="6"/>
        <v>2103</v>
      </c>
      <c r="C47" s="65">
        <v>2103</v>
      </c>
      <c r="D47" s="62"/>
      <c r="E47" s="58">
        <f t="shared" si="1"/>
        <v>2211</v>
      </c>
      <c r="F47" s="65">
        <v>2211</v>
      </c>
      <c r="G47" s="62"/>
      <c r="H47" s="57">
        <f t="shared" si="0"/>
        <v>108</v>
      </c>
      <c r="I47" s="57">
        <f t="shared" si="4"/>
        <v>108</v>
      </c>
      <c r="J47" s="59">
        <f t="shared" si="2"/>
        <v>0</v>
      </c>
      <c r="K47" s="77">
        <f t="shared" si="7"/>
        <v>1.05135520684736</v>
      </c>
      <c r="L47" s="77">
        <f t="shared" si="7"/>
        <v>1.05135520684736</v>
      </c>
      <c r="M47" s="77" t="e">
        <f t="shared" si="7"/>
        <v>#DIV/0!</v>
      </c>
      <c r="N47" s="78"/>
    </row>
    <row r="48" ht="28.5" customHeight="1" spans="1:14">
      <c r="A48" s="56" t="s">
        <v>56</v>
      </c>
      <c r="B48" s="58">
        <f t="shared" si="6"/>
        <v>22142</v>
      </c>
      <c r="C48" s="65">
        <f>SUM(C49:C50)</f>
        <v>20642</v>
      </c>
      <c r="D48" s="57">
        <v>1500</v>
      </c>
      <c r="E48" s="58">
        <f t="shared" si="1"/>
        <v>19503.68</v>
      </c>
      <c r="F48" s="57">
        <f>F49+F50</f>
        <v>19503.68</v>
      </c>
      <c r="G48" s="57">
        <v>0</v>
      </c>
      <c r="H48" s="57">
        <f t="shared" si="0"/>
        <v>-2638.32</v>
      </c>
      <c r="I48" s="57">
        <f t="shared" si="4"/>
        <v>-1138.32</v>
      </c>
      <c r="J48" s="59">
        <f t="shared" si="2"/>
        <v>-1500</v>
      </c>
      <c r="K48" s="77">
        <f t="shared" si="7"/>
        <v>0.880845452082016</v>
      </c>
      <c r="L48" s="77">
        <f t="shared" si="7"/>
        <v>0.944854180796434</v>
      </c>
      <c r="M48" s="77">
        <f t="shared" si="7"/>
        <v>0</v>
      </c>
      <c r="N48" s="78"/>
    </row>
    <row r="49" ht="28.5" customHeight="1" spans="1:14">
      <c r="A49" s="56" t="s">
        <v>57</v>
      </c>
      <c r="B49" s="58">
        <f t="shared" si="6"/>
        <v>1325</v>
      </c>
      <c r="C49" s="65">
        <v>1325</v>
      </c>
      <c r="D49" s="62"/>
      <c r="E49" s="58">
        <f t="shared" si="1"/>
        <v>1325</v>
      </c>
      <c r="F49" s="57">
        <v>1325</v>
      </c>
      <c r="G49" s="57"/>
      <c r="H49" s="57">
        <f t="shared" si="0"/>
        <v>0</v>
      </c>
      <c r="I49" s="57">
        <f t="shared" si="4"/>
        <v>0</v>
      </c>
      <c r="J49" s="59">
        <f t="shared" si="2"/>
        <v>0</v>
      </c>
      <c r="K49" s="77">
        <f t="shared" si="7"/>
        <v>1</v>
      </c>
      <c r="L49" s="77">
        <f t="shared" si="7"/>
        <v>1</v>
      </c>
      <c r="M49" s="77" t="e">
        <f t="shared" si="7"/>
        <v>#DIV/0!</v>
      </c>
      <c r="N49" s="78"/>
    </row>
    <row r="50" ht="28.5" customHeight="1" spans="1:14">
      <c r="A50" s="56" t="s">
        <v>58</v>
      </c>
      <c r="B50" s="58">
        <f t="shared" si="6"/>
        <v>20817</v>
      </c>
      <c r="C50" s="65">
        <f>SUM(C51:C62)</f>
        <v>19317</v>
      </c>
      <c r="D50" s="57">
        <v>1500</v>
      </c>
      <c r="E50" s="58">
        <f t="shared" si="1"/>
        <v>18178.68</v>
      </c>
      <c r="F50" s="57">
        <f>SUM(F51:F62)</f>
        <v>18178.68</v>
      </c>
      <c r="G50" s="57">
        <v>0</v>
      </c>
      <c r="H50" s="57">
        <f t="shared" si="0"/>
        <v>-2638.32</v>
      </c>
      <c r="I50" s="57">
        <f t="shared" si="4"/>
        <v>-1138.32</v>
      </c>
      <c r="J50" s="59">
        <f t="shared" si="2"/>
        <v>-1500</v>
      </c>
      <c r="K50" s="77">
        <f t="shared" si="7"/>
        <v>0.873261276841043</v>
      </c>
      <c r="L50" s="77">
        <f t="shared" si="7"/>
        <v>0.941071594968163</v>
      </c>
      <c r="M50" s="77">
        <f t="shared" si="7"/>
        <v>0</v>
      </c>
      <c r="N50" s="78"/>
    </row>
    <row r="51" ht="28.5" customHeight="1" spans="1:14">
      <c r="A51" s="56" t="s">
        <v>59</v>
      </c>
      <c r="B51" s="58">
        <f t="shared" si="6"/>
        <v>890</v>
      </c>
      <c r="C51" s="65">
        <v>890</v>
      </c>
      <c r="D51" s="62"/>
      <c r="E51" s="58">
        <f t="shared" si="1"/>
        <v>890</v>
      </c>
      <c r="F51" s="57">
        <v>890</v>
      </c>
      <c r="G51" s="57"/>
      <c r="H51" s="57">
        <f t="shared" si="0"/>
        <v>0</v>
      </c>
      <c r="I51" s="57">
        <f t="shared" si="4"/>
        <v>0</v>
      </c>
      <c r="J51" s="59">
        <f t="shared" si="2"/>
        <v>0</v>
      </c>
      <c r="K51" s="77">
        <f t="shared" si="7"/>
        <v>1</v>
      </c>
      <c r="L51" s="77">
        <f t="shared" si="7"/>
        <v>1</v>
      </c>
      <c r="M51" s="77" t="e">
        <f t="shared" si="7"/>
        <v>#DIV/0!</v>
      </c>
      <c r="N51" s="78"/>
    </row>
    <row r="52" ht="28.5" customHeight="1" spans="1:14">
      <c r="A52" s="56" t="s">
        <v>60</v>
      </c>
      <c r="B52" s="58">
        <f t="shared" si="6"/>
        <v>1000</v>
      </c>
      <c r="C52" s="65">
        <v>1000</v>
      </c>
      <c r="D52" s="62"/>
      <c r="E52" s="58">
        <f t="shared" si="1"/>
        <v>1000</v>
      </c>
      <c r="F52" s="57">
        <v>1000</v>
      </c>
      <c r="G52" s="57"/>
      <c r="H52" s="57">
        <f t="shared" si="0"/>
        <v>0</v>
      </c>
      <c r="I52" s="57">
        <f t="shared" si="4"/>
        <v>0</v>
      </c>
      <c r="J52" s="59">
        <f t="shared" si="2"/>
        <v>0</v>
      </c>
      <c r="K52" s="77">
        <f t="shared" si="7"/>
        <v>1</v>
      </c>
      <c r="L52" s="77">
        <f t="shared" si="7"/>
        <v>1</v>
      </c>
      <c r="M52" s="77" t="e">
        <f t="shared" si="7"/>
        <v>#DIV/0!</v>
      </c>
      <c r="N52" s="78"/>
    </row>
    <row r="53" ht="42" customHeight="1" spans="1:14">
      <c r="A53" s="56" t="s">
        <v>61</v>
      </c>
      <c r="B53" s="58">
        <f t="shared" si="6"/>
        <v>3583</v>
      </c>
      <c r="C53" s="65">
        <v>3583</v>
      </c>
      <c r="D53" s="62"/>
      <c r="E53" s="58">
        <f t="shared" si="1"/>
        <v>3598</v>
      </c>
      <c r="F53" s="57">
        <v>3598</v>
      </c>
      <c r="G53" s="57"/>
      <c r="H53" s="57">
        <f t="shared" si="0"/>
        <v>15</v>
      </c>
      <c r="I53" s="57">
        <f t="shared" si="4"/>
        <v>15</v>
      </c>
      <c r="J53" s="59">
        <f t="shared" si="2"/>
        <v>0</v>
      </c>
      <c r="K53" s="77">
        <f t="shared" si="7"/>
        <v>1.00418643594753</v>
      </c>
      <c r="L53" s="77">
        <f t="shared" si="7"/>
        <v>1.00418643594753</v>
      </c>
      <c r="M53" s="77" t="e">
        <f t="shared" si="7"/>
        <v>#DIV/0!</v>
      </c>
      <c r="N53" s="78"/>
    </row>
    <row r="54" ht="42" customHeight="1" spans="1:14">
      <c r="A54" s="67" t="s">
        <v>62</v>
      </c>
      <c r="B54" s="58">
        <f t="shared" si="6"/>
        <v>329</v>
      </c>
      <c r="C54" s="65">
        <v>329</v>
      </c>
      <c r="D54" s="62"/>
      <c r="E54" s="58">
        <f t="shared" si="1"/>
        <v>29.7</v>
      </c>
      <c r="F54" s="57">
        <v>29.7</v>
      </c>
      <c r="G54" s="57"/>
      <c r="H54" s="57">
        <f t="shared" si="0"/>
        <v>-299.3</v>
      </c>
      <c r="I54" s="57">
        <f t="shared" si="4"/>
        <v>-299.3</v>
      </c>
      <c r="J54" s="59">
        <f t="shared" si="2"/>
        <v>0</v>
      </c>
      <c r="K54" s="77">
        <f t="shared" si="7"/>
        <v>0.090273556231003</v>
      </c>
      <c r="L54" s="77">
        <f t="shared" si="7"/>
        <v>0.090273556231003</v>
      </c>
      <c r="M54" s="77" t="e">
        <f t="shared" si="7"/>
        <v>#DIV/0!</v>
      </c>
      <c r="N54" s="78"/>
    </row>
    <row r="55" ht="28.5" customHeight="1" spans="1:14">
      <c r="A55" s="67" t="s">
        <v>63</v>
      </c>
      <c r="B55" s="58">
        <f t="shared" si="6"/>
        <v>5290</v>
      </c>
      <c r="C55" s="65">
        <v>3790</v>
      </c>
      <c r="D55" s="62">
        <v>1500</v>
      </c>
      <c r="E55" s="58">
        <f t="shared" si="1"/>
        <v>1500</v>
      </c>
      <c r="F55" s="65">
        <v>1500</v>
      </c>
      <c r="G55" s="57"/>
      <c r="H55" s="57">
        <f t="shared" si="0"/>
        <v>-3790</v>
      </c>
      <c r="I55" s="57">
        <f t="shared" si="4"/>
        <v>-2290</v>
      </c>
      <c r="J55" s="59">
        <f t="shared" si="2"/>
        <v>-1500</v>
      </c>
      <c r="K55" s="77">
        <f t="shared" si="7"/>
        <v>0.283553875236295</v>
      </c>
      <c r="L55" s="77">
        <f t="shared" si="7"/>
        <v>0.395778364116095</v>
      </c>
      <c r="M55" s="77">
        <f t="shared" si="7"/>
        <v>0</v>
      </c>
      <c r="N55" s="78"/>
    </row>
    <row r="56" ht="28.5" customHeight="1" spans="1:14">
      <c r="A56" s="67" t="s">
        <v>64</v>
      </c>
      <c r="B56" s="58">
        <f t="shared" si="6"/>
        <v>372</v>
      </c>
      <c r="C56" s="65">
        <v>372</v>
      </c>
      <c r="D56" s="62"/>
      <c r="E56" s="58">
        <f t="shared" si="1"/>
        <v>350.98</v>
      </c>
      <c r="F56" s="57">
        <v>350.98</v>
      </c>
      <c r="G56" s="57"/>
      <c r="H56" s="57">
        <f t="shared" si="0"/>
        <v>-21.02</v>
      </c>
      <c r="I56" s="57">
        <f t="shared" si="4"/>
        <v>-21.02</v>
      </c>
      <c r="J56" s="59">
        <f t="shared" si="2"/>
        <v>0</v>
      </c>
      <c r="K56" s="77">
        <f t="shared" si="7"/>
        <v>0.943494623655914</v>
      </c>
      <c r="L56" s="77">
        <f t="shared" si="7"/>
        <v>0.943494623655914</v>
      </c>
      <c r="M56" s="77" t="e">
        <f t="shared" si="7"/>
        <v>#DIV/0!</v>
      </c>
      <c r="N56" s="78"/>
    </row>
    <row r="57" ht="28.5" customHeight="1" spans="1:14">
      <c r="A57" s="67" t="s">
        <v>65</v>
      </c>
      <c r="B57" s="58">
        <f t="shared" si="6"/>
        <v>153</v>
      </c>
      <c r="C57" s="65">
        <v>153</v>
      </c>
      <c r="D57" s="62"/>
      <c r="E57" s="58">
        <f t="shared" si="1"/>
        <v>1422</v>
      </c>
      <c r="F57" s="57">
        <v>1422</v>
      </c>
      <c r="G57" s="57"/>
      <c r="H57" s="57">
        <f t="shared" si="0"/>
        <v>1269</v>
      </c>
      <c r="I57" s="57">
        <f t="shared" si="4"/>
        <v>1269</v>
      </c>
      <c r="J57" s="59">
        <f t="shared" si="2"/>
        <v>0</v>
      </c>
      <c r="K57" s="77">
        <f t="shared" si="7"/>
        <v>9.29411764705882</v>
      </c>
      <c r="L57" s="77">
        <f t="shared" si="7"/>
        <v>9.29411764705882</v>
      </c>
      <c r="M57" s="77" t="e">
        <f t="shared" si="7"/>
        <v>#DIV/0!</v>
      </c>
      <c r="N57" s="78"/>
    </row>
    <row r="58" ht="28.5" customHeight="1" spans="1:14">
      <c r="A58" s="67" t="s">
        <v>66</v>
      </c>
      <c r="B58" s="58">
        <f t="shared" si="6"/>
        <v>1000</v>
      </c>
      <c r="C58" s="65">
        <v>1000</v>
      </c>
      <c r="D58" s="62"/>
      <c r="E58" s="58">
        <f t="shared" si="1"/>
        <v>1059</v>
      </c>
      <c r="F58" s="57">
        <v>1059</v>
      </c>
      <c r="G58" s="57"/>
      <c r="H58" s="57">
        <f t="shared" si="0"/>
        <v>59</v>
      </c>
      <c r="I58" s="57">
        <f t="shared" si="4"/>
        <v>59</v>
      </c>
      <c r="J58" s="59">
        <f t="shared" si="2"/>
        <v>0</v>
      </c>
      <c r="K58" s="77">
        <f t="shared" si="7"/>
        <v>1.059</v>
      </c>
      <c r="L58" s="77">
        <f t="shared" si="7"/>
        <v>1.059</v>
      </c>
      <c r="M58" s="77" t="e">
        <f t="shared" si="7"/>
        <v>#DIV/0!</v>
      </c>
      <c r="N58" s="78"/>
    </row>
    <row r="59" ht="42" customHeight="1" spans="1:14">
      <c r="A59" s="56" t="s">
        <v>67</v>
      </c>
      <c r="B59" s="58">
        <f t="shared" si="6"/>
        <v>1200</v>
      </c>
      <c r="C59" s="65">
        <v>1200</v>
      </c>
      <c r="D59" s="62"/>
      <c r="E59" s="58">
        <f t="shared" si="1"/>
        <v>1200</v>
      </c>
      <c r="F59" s="62">
        <v>1200</v>
      </c>
      <c r="G59" s="62"/>
      <c r="H59" s="57">
        <f t="shared" si="0"/>
        <v>0</v>
      </c>
      <c r="I59" s="57">
        <f t="shared" si="4"/>
        <v>0</v>
      </c>
      <c r="J59" s="59">
        <f t="shared" si="2"/>
        <v>0</v>
      </c>
      <c r="K59" s="77">
        <f t="shared" si="7"/>
        <v>1</v>
      </c>
      <c r="L59" s="77">
        <f t="shared" si="7"/>
        <v>1</v>
      </c>
      <c r="M59" s="77" t="e">
        <f t="shared" si="7"/>
        <v>#DIV/0!</v>
      </c>
      <c r="N59" s="78"/>
    </row>
    <row r="60" ht="63" customHeight="1" spans="1:14">
      <c r="A60" s="56" t="s">
        <v>68</v>
      </c>
      <c r="B60" s="58">
        <f t="shared" si="6"/>
        <v>7000</v>
      </c>
      <c r="C60" s="62">
        <v>7000</v>
      </c>
      <c r="D60" s="62"/>
      <c r="E60" s="58">
        <f t="shared" si="1"/>
        <v>6003</v>
      </c>
      <c r="F60" s="62">
        <v>6003</v>
      </c>
      <c r="G60" s="62"/>
      <c r="H60" s="57">
        <f t="shared" si="0"/>
        <v>-997</v>
      </c>
      <c r="I60" s="57">
        <f t="shared" si="4"/>
        <v>-997</v>
      </c>
      <c r="J60" s="59">
        <f t="shared" si="2"/>
        <v>0</v>
      </c>
      <c r="K60" s="77">
        <f t="shared" si="7"/>
        <v>0.857571428571429</v>
      </c>
      <c r="L60" s="77">
        <f t="shared" si="7"/>
        <v>0.857571428571429</v>
      </c>
      <c r="M60" s="77" t="e">
        <f t="shared" si="7"/>
        <v>#DIV/0!</v>
      </c>
      <c r="N60" s="78"/>
    </row>
    <row r="61" ht="41.25" customHeight="1" spans="1:14">
      <c r="A61" s="56" t="s">
        <v>69</v>
      </c>
      <c r="B61" s="58">
        <f t="shared" si="6"/>
        <v>0</v>
      </c>
      <c r="C61" s="62">
        <v>0</v>
      </c>
      <c r="D61" s="62"/>
      <c r="E61" s="58">
        <f t="shared" si="1"/>
        <v>0</v>
      </c>
      <c r="F61" s="57"/>
      <c r="G61" s="57"/>
      <c r="H61" s="57">
        <f t="shared" si="0"/>
        <v>0</v>
      </c>
      <c r="I61" s="57">
        <f t="shared" si="4"/>
        <v>0</v>
      </c>
      <c r="J61" s="59">
        <f t="shared" si="2"/>
        <v>0</v>
      </c>
      <c r="K61" s="77" t="e">
        <f t="shared" si="7"/>
        <v>#DIV/0!</v>
      </c>
      <c r="L61" s="77" t="e">
        <f t="shared" si="7"/>
        <v>#DIV/0!</v>
      </c>
      <c r="M61" s="77" t="e">
        <f t="shared" si="7"/>
        <v>#DIV/0!</v>
      </c>
      <c r="N61" s="78"/>
    </row>
    <row r="62" ht="28.5" customHeight="1" spans="1:14">
      <c r="A62" s="56" t="s">
        <v>70</v>
      </c>
      <c r="B62" s="58" t="e">
        <f t="shared" si="6"/>
        <v>#VALUE!</v>
      </c>
      <c r="C62" s="62" t="s">
        <v>71</v>
      </c>
      <c r="D62" s="62"/>
      <c r="E62" s="58">
        <f t="shared" si="1"/>
        <v>1126</v>
      </c>
      <c r="F62" s="57">
        <v>1126</v>
      </c>
      <c r="G62" s="57"/>
      <c r="H62" s="57" t="e">
        <f t="shared" si="0"/>
        <v>#VALUE!</v>
      </c>
      <c r="I62" s="57" t="e">
        <f t="shared" si="4"/>
        <v>#VALUE!</v>
      </c>
      <c r="J62" s="59">
        <f t="shared" si="2"/>
        <v>0</v>
      </c>
      <c r="K62" s="77" t="e">
        <f t="shared" si="7"/>
        <v>#VALUE!</v>
      </c>
      <c r="L62" s="77" t="e">
        <f t="shared" si="7"/>
        <v>#VALUE!</v>
      </c>
      <c r="M62" s="77" t="e">
        <f t="shared" si="7"/>
        <v>#DIV/0!</v>
      </c>
      <c r="N62" s="78"/>
    </row>
    <row r="63" ht="28.5" customHeight="1" spans="1:14">
      <c r="A63" s="56" t="s">
        <v>72</v>
      </c>
      <c r="B63" s="58">
        <f t="shared" si="6"/>
        <v>0</v>
      </c>
      <c r="C63" s="57"/>
      <c r="D63" s="57"/>
      <c r="E63" s="58">
        <f t="shared" si="1"/>
        <v>22439</v>
      </c>
      <c r="F63" s="57">
        <v>22439</v>
      </c>
      <c r="G63" s="57"/>
      <c r="H63" s="57">
        <f t="shared" si="0"/>
        <v>22439</v>
      </c>
      <c r="I63" s="57">
        <v>22439</v>
      </c>
      <c r="J63" s="59">
        <f t="shared" si="2"/>
        <v>0</v>
      </c>
      <c r="K63" s="77" t="e">
        <f t="shared" si="7"/>
        <v>#DIV/0!</v>
      </c>
      <c r="L63" s="77" t="e">
        <f t="shared" si="7"/>
        <v>#DIV/0!</v>
      </c>
      <c r="M63" s="77" t="e">
        <f t="shared" si="7"/>
        <v>#DIV/0!</v>
      </c>
      <c r="N63" s="78"/>
    </row>
    <row r="64" ht="28.5" customHeight="1" spans="1:14">
      <c r="A64" s="56" t="s">
        <v>73</v>
      </c>
      <c r="B64" s="58">
        <f t="shared" si="6"/>
        <v>0</v>
      </c>
      <c r="C64" s="57"/>
      <c r="D64" s="57"/>
      <c r="E64" s="58">
        <f t="shared" si="1"/>
        <v>24426</v>
      </c>
      <c r="F64" s="57">
        <v>24426</v>
      </c>
      <c r="G64" s="57"/>
      <c r="H64" s="57">
        <f t="shared" si="0"/>
        <v>24426</v>
      </c>
      <c r="I64" s="57">
        <f t="shared" si="4"/>
        <v>24426</v>
      </c>
      <c r="J64" s="59">
        <f t="shared" si="2"/>
        <v>0</v>
      </c>
      <c r="K64" s="77" t="e">
        <f t="shared" si="7"/>
        <v>#DIV/0!</v>
      </c>
      <c r="L64" s="77" t="e">
        <f t="shared" si="7"/>
        <v>#DIV/0!</v>
      </c>
      <c r="M64" s="77" t="e">
        <f t="shared" si="7"/>
        <v>#DIV/0!</v>
      </c>
      <c r="N64" s="78"/>
    </row>
    <row r="65" ht="28.5" customHeight="1" spans="1:14">
      <c r="A65" s="56" t="s">
        <v>74</v>
      </c>
      <c r="B65" s="58">
        <f t="shared" si="6"/>
        <v>0</v>
      </c>
      <c r="C65" s="57"/>
      <c r="D65" s="57"/>
      <c r="E65" s="58">
        <f t="shared" si="1"/>
        <v>100000</v>
      </c>
      <c r="F65" s="57">
        <v>90000</v>
      </c>
      <c r="G65" s="57">
        <v>10000</v>
      </c>
      <c r="H65" s="57">
        <f t="shared" si="0"/>
        <v>100000</v>
      </c>
      <c r="I65" s="57">
        <f t="shared" si="4"/>
        <v>90000</v>
      </c>
      <c r="J65" s="59">
        <f t="shared" si="2"/>
        <v>10000</v>
      </c>
      <c r="K65" s="77" t="e">
        <f t="shared" si="7"/>
        <v>#DIV/0!</v>
      </c>
      <c r="L65" s="77" t="e">
        <f t="shared" si="7"/>
        <v>#DIV/0!</v>
      </c>
      <c r="M65" s="77" t="e">
        <f t="shared" si="7"/>
        <v>#DIV/0!</v>
      </c>
      <c r="N65" s="78"/>
    </row>
    <row r="66" ht="28.5" customHeight="1" spans="1:14">
      <c r="A66" s="56" t="s">
        <v>75</v>
      </c>
      <c r="B66" s="58">
        <f t="shared" si="6"/>
        <v>834811</v>
      </c>
      <c r="C66" s="57">
        <f>C5+C6-C48+C64+C65+C63</f>
        <v>677920</v>
      </c>
      <c r="D66" s="57">
        <v>156891</v>
      </c>
      <c r="E66" s="58">
        <f t="shared" si="1"/>
        <v>987334.32</v>
      </c>
      <c r="F66" s="58">
        <f>F5+F6-F48+F63+F64+F65</f>
        <v>816666.32</v>
      </c>
      <c r="G66" s="58">
        <f>G5+G6-G48+G63+G64+G65</f>
        <v>170668</v>
      </c>
      <c r="H66" s="57">
        <f t="shared" si="0"/>
        <v>152523.32</v>
      </c>
      <c r="I66" s="57">
        <f t="shared" si="4"/>
        <v>138746.32</v>
      </c>
      <c r="J66" s="59">
        <f t="shared" si="2"/>
        <v>13777</v>
      </c>
      <c r="K66" s="77">
        <f t="shared" si="7"/>
        <v>1.18270401324372</v>
      </c>
      <c r="L66" s="77">
        <f t="shared" si="7"/>
        <v>1.20466473920227</v>
      </c>
      <c r="M66" s="77">
        <f t="shared" si="7"/>
        <v>1.08781255776303</v>
      </c>
      <c r="N66" s="78"/>
    </row>
  </sheetData>
  <mergeCells count="8">
    <mergeCell ref="A1:N1"/>
    <mergeCell ref="D2:H2"/>
    <mergeCell ref="B3:D3"/>
    <mergeCell ref="E3:G3"/>
    <mergeCell ref="H3:J3"/>
    <mergeCell ref="K3:M3"/>
    <mergeCell ref="A3:A4"/>
    <mergeCell ref="N3:N4"/>
  </mergeCells>
  <pageMargins left="0.708661417322835" right="0.708661417322835" top="0.748031496062992" bottom="0.748031496062992" header="0.31496062992126" footer="0.31496062992126"/>
  <pageSetup paperSize="9" scale="65" orientation="landscape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5"/>
  <sheetViews>
    <sheetView workbookViewId="0">
      <selection activeCell="K10" sqref="K10"/>
    </sheetView>
  </sheetViews>
  <sheetFormatPr defaultColWidth="9" defaultRowHeight="13.5"/>
  <cols>
    <col min="1" max="1" width="7.5" customWidth="1"/>
    <col min="2" max="2" width="15.875" customWidth="1"/>
    <col min="3" max="3" width="7.875" customWidth="1"/>
    <col min="4" max="4" width="9.25" customWidth="1"/>
    <col min="5" max="5" width="9" style="1" customWidth="1"/>
    <col min="6" max="8" width="7" customWidth="1"/>
    <col min="9" max="10" width="8.375" customWidth="1"/>
    <col min="11" max="11" width="6.875" customWidth="1"/>
    <col min="12" max="14" width="7" customWidth="1"/>
    <col min="15" max="15" width="7.5" customWidth="1"/>
    <col min="16" max="17" width="7" customWidth="1"/>
    <col min="18" max="18" width="7.625" customWidth="1"/>
    <col min="19" max="26" width="7" customWidth="1"/>
    <col min="27" max="29" width="8.875" customWidth="1"/>
    <col min="30" max="30" width="13.75" style="2" customWidth="1"/>
    <col min="31" max="31" width="0.125" customWidth="1"/>
    <col min="32" max="33" width="9" hidden="1" customWidth="1"/>
    <col min="34" max="34" width="9" style="3"/>
    <col min="35" max="35" width="9" style="4"/>
  </cols>
  <sheetData>
    <row r="1" ht="27" spans="1:35">
      <c r="A1" s="5" t="s">
        <v>76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ht="18.75" spans="1:35">
      <c r="A2" s="6" t="s">
        <v>77</v>
      </c>
      <c r="B2" s="7"/>
      <c r="C2" s="8"/>
      <c r="D2" s="8"/>
      <c r="E2" s="9"/>
      <c r="F2" s="10"/>
      <c r="G2" s="11" t="s">
        <v>2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28"/>
      <c r="AA2" s="28"/>
      <c r="AB2" s="28"/>
      <c r="AC2" s="28"/>
      <c r="AD2" s="29" t="s">
        <v>3</v>
      </c>
      <c r="AE2" s="28"/>
      <c r="AF2" s="28"/>
      <c r="AG2" s="28"/>
      <c r="AH2" s="36"/>
      <c r="AI2" s="37"/>
    </row>
    <row r="3" ht="29.25" customHeight="1" spans="1:35">
      <c r="A3" s="12" t="s">
        <v>78</v>
      </c>
      <c r="B3" s="12" t="s">
        <v>79</v>
      </c>
      <c r="C3" s="12" t="s">
        <v>80</v>
      </c>
      <c r="D3" s="13" t="s">
        <v>81</v>
      </c>
      <c r="E3" s="13"/>
      <c r="F3" s="12" t="s">
        <v>82</v>
      </c>
      <c r="G3" s="13" t="s">
        <v>81</v>
      </c>
      <c r="H3" s="13"/>
      <c r="I3" s="12" t="s">
        <v>83</v>
      </c>
      <c r="J3" s="13" t="s">
        <v>81</v>
      </c>
      <c r="K3" s="13"/>
      <c r="L3" s="12" t="s">
        <v>84</v>
      </c>
      <c r="M3" s="13" t="s">
        <v>81</v>
      </c>
      <c r="N3" s="13"/>
      <c r="O3" s="26" t="s">
        <v>85</v>
      </c>
      <c r="P3" s="13" t="s">
        <v>81</v>
      </c>
      <c r="Q3" s="13"/>
      <c r="R3" s="26" t="s">
        <v>86</v>
      </c>
      <c r="S3" s="13" t="s">
        <v>81</v>
      </c>
      <c r="T3" s="13"/>
      <c r="U3" s="12" t="s">
        <v>87</v>
      </c>
      <c r="V3" s="13" t="s">
        <v>81</v>
      </c>
      <c r="W3" s="13"/>
      <c r="X3" s="12" t="s">
        <v>88</v>
      </c>
      <c r="Y3" s="13" t="s">
        <v>81</v>
      </c>
      <c r="Z3" s="13"/>
      <c r="AA3" s="12" t="s">
        <v>89</v>
      </c>
      <c r="AB3" s="13" t="s">
        <v>81</v>
      </c>
      <c r="AC3" s="13"/>
      <c r="AD3" s="30" t="s">
        <v>90</v>
      </c>
      <c r="AE3" s="31" t="s">
        <v>91</v>
      </c>
      <c r="AF3" s="32" t="s">
        <v>92</v>
      </c>
      <c r="AG3" s="3" t="s">
        <v>93</v>
      </c>
      <c r="AH3" s="38" t="s">
        <v>81</v>
      </c>
      <c r="AI3" s="38"/>
    </row>
    <row r="4" ht="102.75" customHeight="1" spans="1:35">
      <c r="A4" s="12"/>
      <c r="B4" s="12"/>
      <c r="C4" s="12"/>
      <c r="D4" s="14" t="s">
        <v>11</v>
      </c>
      <c r="E4" s="15" t="s">
        <v>12</v>
      </c>
      <c r="F4" s="12"/>
      <c r="G4" s="14" t="s">
        <v>11</v>
      </c>
      <c r="H4" s="14" t="s">
        <v>12</v>
      </c>
      <c r="I4" s="12"/>
      <c r="J4" s="14" t="s">
        <v>11</v>
      </c>
      <c r="K4" s="14" t="s">
        <v>12</v>
      </c>
      <c r="L4" s="12"/>
      <c r="M4" s="14" t="s">
        <v>11</v>
      </c>
      <c r="N4" s="14" t="s">
        <v>12</v>
      </c>
      <c r="O4" s="27"/>
      <c r="P4" s="14" t="s">
        <v>11</v>
      </c>
      <c r="Q4" s="14" t="s">
        <v>12</v>
      </c>
      <c r="R4" s="27"/>
      <c r="S4" s="14" t="s">
        <v>11</v>
      </c>
      <c r="T4" s="14" t="s">
        <v>12</v>
      </c>
      <c r="U4" s="12"/>
      <c r="V4" s="14" t="s">
        <v>11</v>
      </c>
      <c r="W4" s="14" t="s">
        <v>12</v>
      </c>
      <c r="X4" s="12"/>
      <c r="Y4" s="14" t="s">
        <v>11</v>
      </c>
      <c r="Z4" s="14" t="s">
        <v>12</v>
      </c>
      <c r="AA4" s="12"/>
      <c r="AB4" s="14" t="s">
        <v>11</v>
      </c>
      <c r="AC4" s="14" t="s">
        <v>12</v>
      </c>
      <c r="AD4" s="30"/>
      <c r="AE4" s="31"/>
      <c r="AF4" s="3"/>
      <c r="AG4" s="3"/>
      <c r="AH4" s="39" t="s">
        <v>11</v>
      </c>
      <c r="AI4" s="40" t="s">
        <v>12</v>
      </c>
    </row>
    <row r="5" ht="33" customHeight="1" spans="1:35">
      <c r="A5" s="16">
        <v>201</v>
      </c>
      <c r="B5" s="17" t="s">
        <v>94</v>
      </c>
      <c r="C5" s="18">
        <f t="shared" ref="C5:C24" si="0">D5+E5</f>
        <v>68234</v>
      </c>
      <c r="D5" s="18">
        <v>54666</v>
      </c>
      <c r="E5" s="19">
        <v>13568</v>
      </c>
      <c r="F5" s="18">
        <f t="shared" ref="F5:F24" si="1">G5+H5</f>
        <v>0</v>
      </c>
      <c r="G5" s="18"/>
      <c r="H5" s="18"/>
      <c r="I5" s="18">
        <f t="shared" ref="I5:I24" si="2">J5+K5</f>
        <v>0</v>
      </c>
      <c r="J5" s="18"/>
      <c r="K5" s="18"/>
      <c r="L5" s="18">
        <f t="shared" ref="L5:L24" si="3">M5+N5</f>
        <v>0</v>
      </c>
      <c r="M5" s="18"/>
      <c r="N5" s="18"/>
      <c r="O5" s="18">
        <f t="shared" ref="O5:O24" si="4">P5+Q5</f>
        <v>0</v>
      </c>
      <c r="P5" s="18"/>
      <c r="Q5" s="18"/>
      <c r="R5" s="18">
        <f t="shared" ref="R5:R24" si="5">S5+T5</f>
        <v>0</v>
      </c>
      <c r="S5" s="18"/>
      <c r="T5" s="18"/>
      <c r="U5" s="18">
        <f t="shared" ref="U5:U24" si="6">V5+W5</f>
        <v>0</v>
      </c>
      <c r="V5" s="18"/>
      <c r="W5" s="18"/>
      <c r="X5" s="18"/>
      <c r="Y5" s="18"/>
      <c r="Z5" s="18"/>
      <c r="AA5" s="18">
        <f t="shared" ref="AA5:AA24" si="7">AB5+AC5</f>
        <v>2783</v>
      </c>
      <c r="AB5" s="18">
        <v>3851</v>
      </c>
      <c r="AC5" s="18">
        <v>-1068</v>
      </c>
      <c r="AD5" s="33">
        <f>AH5+AI5</f>
        <v>71017</v>
      </c>
      <c r="AE5" s="34">
        <v>21600</v>
      </c>
      <c r="AF5" s="34">
        <v>22058.37</v>
      </c>
      <c r="AG5" s="34"/>
      <c r="AH5" s="41">
        <f>D5+G5+J5+M5+P5+S5+V5+Y5+AB5</f>
        <v>58517</v>
      </c>
      <c r="AI5" s="42">
        <v>12500</v>
      </c>
    </row>
    <row r="6" ht="33" customHeight="1" spans="1:35">
      <c r="A6" s="16">
        <v>203</v>
      </c>
      <c r="B6" s="17" t="s">
        <v>95</v>
      </c>
      <c r="C6" s="18">
        <f t="shared" si="0"/>
        <v>1111</v>
      </c>
      <c r="D6" s="18">
        <v>1111</v>
      </c>
      <c r="E6" s="19"/>
      <c r="F6" s="18">
        <f t="shared" si="1"/>
        <v>0</v>
      </c>
      <c r="G6" s="18"/>
      <c r="H6" s="18"/>
      <c r="I6" s="18">
        <f t="shared" si="2"/>
        <v>0</v>
      </c>
      <c r="J6" s="18"/>
      <c r="K6" s="18"/>
      <c r="L6" s="18">
        <f t="shared" si="3"/>
        <v>0</v>
      </c>
      <c r="M6" s="18"/>
      <c r="N6" s="18"/>
      <c r="O6" s="18">
        <f t="shared" si="4"/>
        <v>0</v>
      </c>
      <c r="P6" s="18"/>
      <c r="Q6" s="18"/>
      <c r="R6" s="18">
        <f t="shared" si="5"/>
        <v>0</v>
      </c>
      <c r="S6" s="18"/>
      <c r="T6" s="18"/>
      <c r="U6" s="18">
        <f t="shared" si="6"/>
        <v>0</v>
      </c>
      <c r="V6" s="18"/>
      <c r="W6" s="18"/>
      <c r="X6" s="18"/>
      <c r="Y6" s="18"/>
      <c r="Z6" s="18"/>
      <c r="AA6" s="18">
        <f t="shared" si="7"/>
        <v>167</v>
      </c>
      <c r="AB6" s="18">
        <v>167</v>
      </c>
      <c r="AC6" s="18">
        <v>0</v>
      </c>
      <c r="AD6" s="33">
        <f t="shared" ref="AD6:AD24" si="8">AH6+AI6</f>
        <v>1278</v>
      </c>
      <c r="AE6" s="34">
        <v>938</v>
      </c>
      <c r="AF6" s="34">
        <v>1184.73</v>
      </c>
      <c r="AG6" s="34"/>
      <c r="AH6" s="41">
        <f t="shared" ref="AH6:AH25" si="9">D6+G6+J6+M6+P6+S6+V6+Y6+AB6</f>
        <v>1278</v>
      </c>
      <c r="AI6" s="42"/>
    </row>
    <row r="7" ht="33" customHeight="1" spans="1:35">
      <c r="A7" s="16">
        <v>204</v>
      </c>
      <c r="B7" s="17" t="s">
        <v>96</v>
      </c>
      <c r="C7" s="18">
        <f t="shared" si="0"/>
        <v>34647</v>
      </c>
      <c r="D7" s="18">
        <v>29331</v>
      </c>
      <c r="E7" s="19">
        <v>5316</v>
      </c>
      <c r="F7" s="18">
        <f t="shared" si="1"/>
        <v>335</v>
      </c>
      <c r="G7" s="18">
        <v>335</v>
      </c>
      <c r="H7" s="18"/>
      <c r="I7" s="18">
        <f t="shared" si="2"/>
        <v>0</v>
      </c>
      <c r="J7" s="18"/>
      <c r="K7" s="18"/>
      <c r="L7" s="18">
        <f t="shared" si="3"/>
        <v>0</v>
      </c>
      <c r="M7" s="18"/>
      <c r="N7" s="18"/>
      <c r="O7" s="18">
        <f t="shared" si="4"/>
        <v>0</v>
      </c>
      <c r="P7" s="18"/>
      <c r="Q7" s="18"/>
      <c r="R7" s="18">
        <f t="shared" si="5"/>
        <v>0</v>
      </c>
      <c r="S7" s="18"/>
      <c r="T7" s="18"/>
      <c r="U7" s="18">
        <f t="shared" si="6"/>
        <v>0</v>
      </c>
      <c r="V7" s="18"/>
      <c r="W7" s="18"/>
      <c r="X7" s="18"/>
      <c r="Y7" s="18"/>
      <c r="Z7" s="18"/>
      <c r="AA7" s="18">
        <f t="shared" si="7"/>
        <v>614</v>
      </c>
      <c r="AB7" s="18">
        <v>-970</v>
      </c>
      <c r="AC7" s="18">
        <v>1584</v>
      </c>
      <c r="AD7" s="33">
        <f t="shared" si="8"/>
        <v>35596</v>
      </c>
      <c r="AE7" s="34">
        <v>27100</v>
      </c>
      <c r="AF7" s="34">
        <v>27152.71</v>
      </c>
      <c r="AG7" s="34"/>
      <c r="AH7" s="41">
        <f t="shared" si="9"/>
        <v>28696</v>
      </c>
      <c r="AI7" s="42">
        <v>6900</v>
      </c>
    </row>
    <row r="8" ht="33" customHeight="1" spans="1:35">
      <c r="A8" s="16">
        <v>205</v>
      </c>
      <c r="B8" s="17" t="s">
        <v>97</v>
      </c>
      <c r="C8" s="18">
        <f t="shared" si="0"/>
        <v>162870</v>
      </c>
      <c r="D8" s="18">
        <v>104611</v>
      </c>
      <c r="E8" s="19">
        <v>58259</v>
      </c>
      <c r="F8" s="18">
        <f t="shared" si="1"/>
        <v>1029</v>
      </c>
      <c r="G8" s="18">
        <v>1029</v>
      </c>
      <c r="H8" s="18"/>
      <c r="I8" s="18">
        <f t="shared" si="2"/>
        <v>0</v>
      </c>
      <c r="J8" s="18"/>
      <c r="K8" s="18"/>
      <c r="L8" s="18">
        <f t="shared" si="3"/>
        <v>0</v>
      </c>
      <c r="M8" s="18"/>
      <c r="N8" s="18"/>
      <c r="O8" s="18">
        <f t="shared" si="4"/>
        <v>0</v>
      </c>
      <c r="P8" s="18"/>
      <c r="Q8" s="18"/>
      <c r="R8" s="18">
        <f t="shared" si="5"/>
        <v>0</v>
      </c>
      <c r="S8" s="18"/>
      <c r="T8" s="18"/>
      <c r="U8" s="18">
        <f t="shared" si="6"/>
        <v>0</v>
      </c>
      <c r="V8" s="18"/>
      <c r="W8" s="18"/>
      <c r="X8" s="18"/>
      <c r="Y8" s="18"/>
      <c r="Z8" s="18"/>
      <c r="AA8" s="18">
        <f t="shared" si="7"/>
        <v>-4837</v>
      </c>
      <c r="AB8" s="18">
        <v>19498</v>
      </c>
      <c r="AC8" s="18">
        <v>-24335</v>
      </c>
      <c r="AD8" s="33">
        <f t="shared" si="8"/>
        <v>147448</v>
      </c>
      <c r="AE8" s="34">
        <v>68137</v>
      </c>
      <c r="AF8" s="34">
        <v>71695.51</v>
      </c>
      <c r="AG8" s="34">
        <v>5000</v>
      </c>
      <c r="AH8" s="41">
        <f t="shared" si="9"/>
        <v>125138</v>
      </c>
      <c r="AI8" s="43">
        <v>22310</v>
      </c>
    </row>
    <row r="9" ht="33" customHeight="1" spans="1:35">
      <c r="A9" s="16">
        <v>206</v>
      </c>
      <c r="B9" s="17" t="s">
        <v>98</v>
      </c>
      <c r="C9" s="18">
        <f t="shared" si="0"/>
        <v>26573</v>
      </c>
      <c r="D9" s="18">
        <v>12837</v>
      </c>
      <c r="E9" s="19">
        <v>13736</v>
      </c>
      <c r="F9" s="18">
        <f t="shared" si="1"/>
        <v>0</v>
      </c>
      <c r="G9" s="18"/>
      <c r="H9" s="18"/>
      <c r="I9" s="18">
        <f t="shared" si="2"/>
        <v>0</v>
      </c>
      <c r="J9" s="18"/>
      <c r="K9" s="18"/>
      <c r="L9" s="18">
        <f t="shared" si="3"/>
        <v>0</v>
      </c>
      <c r="M9" s="18"/>
      <c r="N9" s="18"/>
      <c r="O9" s="18">
        <f t="shared" si="4"/>
        <v>0</v>
      </c>
      <c r="P9" s="18"/>
      <c r="Q9" s="18"/>
      <c r="R9" s="18">
        <f t="shared" si="5"/>
        <v>0</v>
      </c>
      <c r="S9" s="18"/>
      <c r="T9" s="18"/>
      <c r="U9" s="18">
        <f t="shared" si="6"/>
        <v>0</v>
      </c>
      <c r="V9" s="18"/>
      <c r="W9" s="18"/>
      <c r="X9" s="18"/>
      <c r="Y9" s="18"/>
      <c r="Z9" s="18"/>
      <c r="AA9" s="18">
        <f t="shared" si="7"/>
        <v>-11358</v>
      </c>
      <c r="AB9" s="18">
        <v>-1358</v>
      </c>
      <c r="AC9" s="18">
        <v>-10000</v>
      </c>
      <c r="AD9" s="33">
        <f t="shared" si="8"/>
        <v>15215</v>
      </c>
      <c r="AE9" s="34">
        <v>5505</v>
      </c>
      <c r="AF9" s="34">
        <v>11477.8</v>
      </c>
      <c r="AG9" s="34"/>
      <c r="AH9" s="41">
        <f t="shared" si="9"/>
        <v>11479</v>
      </c>
      <c r="AI9" s="42">
        <v>3736</v>
      </c>
    </row>
    <row r="10" ht="33" customHeight="1" spans="1:35">
      <c r="A10" s="16">
        <v>207</v>
      </c>
      <c r="B10" s="17" t="s">
        <v>99</v>
      </c>
      <c r="C10" s="18">
        <f t="shared" si="0"/>
        <v>19451</v>
      </c>
      <c r="D10" s="18">
        <v>18524</v>
      </c>
      <c r="E10" s="19">
        <v>927</v>
      </c>
      <c r="F10" s="18">
        <f t="shared" si="1"/>
        <v>101</v>
      </c>
      <c r="G10" s="18">
        <v>101</v>
      </c>
      <c r="H10" s="18"/>
      <c r="I10" s="18">
        <f t="shared" si="2"/>
        <v>0</v>
      </c>
      <c r="J10" s="18"/>
      <c r="K10" s="18"/>
      <c r="L10" s="18">
        <f t="shared" si="3"/>
        <v>0</v>
      </c>
      <c r="M10" s="18"/>
      <c r="N10" s="18"/>
      <c r="O10" s="18">
        <f t="shared" si="4"/>
        <v>0</v>
      </c>
      <c r="P10" s="18"/>
      <c r="Q10" s="18"/>
      <c r="R10" s="18">
        <f t="shared" si="5"/>
        <v>0</v>
      </c>
      <c r="S10" s="18"/>
      <c r="T10" s="18"/>
      <c r="U10" s="18">
        <f t="shared" si="6"/>
        <v>0</v>
      </c>
      <c r="V10" s="18"/>
      <c r="W10" s="18"/>
      <c r="X10" s="18"/>
      <c r="Y10" s="18"/>
      <c r="Z10" s="18"/>
      <c r="AA10" s="18">
        <f t="shared" si="7"/>
        <v>-7372</v>
      </c>
      <c r="AB10" s="18">
        <v>-7372</v>
      </c>
      <c r="AC10" s="18">
        <v>0</v>
      </c>
      <c r="AD10" s="33">
        <f t="shared" si="8"/>
        <v>12180</v>
      </c>
      <c r="AE10" s="34">
        <v>6405</v>
      </c>
      <c r="AF10" s="34">
        <v>6854.17</v>
      </c>
      <c r="AG10" s="34"/>
      <c r="AH10" s="41">
        <f t="shared" si="9"/>
        <v>11253</v>
      </c>
      <c r="AI10" s="42">
        <v>927</v>
      </c>
    </row>
    <row r="11" ht="33" customHeight="1" spans="1:35">
      <c r="A11" s="16">
        <v>208</v>
      </c>
      <c r="B11" s="17" t="s">
        <v>100</v>
      </c>
      <c r="C11" s="18">
        <f t="shared" si="0"/>
        <v>74716</v>
      </c>
      <c r="D11" s="18">
        <v>69987</v>
      </c>
      <c r="E11" s="19">
        <v>4729</v>
      </c>
      <c r="F11" s="18">
        <f t="shared" si="1"/>
        <v>-1647</v>
      </c>
      <c r="G11" s="18">
        <v>-1647</v>
      </c>
      <c r="H11" s="18"/>
      <c r="I11" s="18">
        <f t="shared" si="2"/>
        <v>0</v>
      </c>
      <c r="J11" s="18"/>
      <c r="K11" s="18"/>
      <c r="L11" s="18">
        <f t="shared" si="3"/>
        <v>0</v>
      </c>
      <c r="M11" s="18"/>
      <c r="N11" s="18"/>
      <c r="O11" s="18">
        <f t="shared" si="4"/>
        <v>0</v>
      </c>
      <c r="P11" s="18"/>
      <c r="Q11" s="18"/>
      <c r="R11" s="18">
        <f t="shared" si="5"/>
        <v>0</v>
      </c>
      <c r="S11" s="18"/>
      <c r="T11" s="18"/>
      <c r="U11" s="18">
        <f t="shared" si="6"/>
        <v>0</v>
      </c>
      <c r="V11" s="18"/>
      <c r="W11" s="18"/>
      <c r="X11" s="18">
        <v>73</v>
      </c>
      <c r="Y11" s="18">
        <v>73</v>
      </c>
      <c r="Z11" s="18"/>
      <c r="AA11" s="18">
        <f t="shared" si="7"/>
        <v>11108</v>
      </c>
      <c r="AB11" s="18">
        <v>10912</v>
      </c>
      <c r="AC11" s="18">
        <v>196</v>
      </c>
      <c r="AD11" s="33">
        <f t="shared" si="8"/>
        <v>84250</v>
      </c>
      <c r="AE11" s="34">
        <v>39288</v>
      </c>
      <c r="AF11" s="34">
        <v>39740</v>
      </c>
      <c r="AG11" s="34"/>
      <c r="AH11" s="41">
        <f t="shared" si="9"/>
        <v>79325</v>
      </c>
      <c r="AI11" s="42">
        <v>4925</v>
      </c>
    </row>
    <row r="12" ht="33" customHeight="1" spans="1:35">
      <c r="A12" s="16">
        <v>210</v>
      </c>
      <c r="B12" s="17" t="s">
        <v>101</v>
      </c>
      <c r="C12" s="18">
        <f t="shared" si="0"/>
        <v>89995</v>
      </c>
      <c r="D12" s="18">
        <v>81862</v>
      </c>
      <c r="E12" s="19">
        <v>8133</v>
      </c>
      <c r="F12" s="18">
        <f t="shared" si="1"/>
        <v>160</v>
      </c>
      <c r="G12" s="18">
        <v>160</v>
      </c>
      <c r="H12" s="18"/>
      <c r="I12" s="18">
        <f t="shared" si="2"/>
        <v>0</v>
      </c>
      <c r="J12" s="18"/>
      <c r="K12" s="18"/>
      <c r="L12" s="18">
        <f t="shared" si="3"/>
        <v>0</v>
      </c>
      <c r="M12" s="18"/>
      <c r="N12" s="18"/>
      <c r="O12" s="18">
        <f t="shared" si="4"/>
        <v>0</v>
      </c>
      <c r="P12" s="18"/>
      <c r="Q12" s="18"/>
      <c r="R12" s="18">
        <f t="shared" si="5"/>
        <v>0</v>
      </c>
      <c r="S12" s="18"/>
      <c r="T12" s="18"/>
      <c r="U12" s="18">
        <f t="shared" si="6"/>
        <v>0</v>
      </c>
      <c r="V12" s="18"/>
      <c r="W12" s="18"/>
      <c r="X12" s="18"/>
      <c r="Y12" s="18"/>
      <c r="Z12" s="18"/>
      <c r="AA12" s="18">
        <f t="shared" si="7"/>
        <v>-18953</v>
      </c>
      <c r="AB12" s="18">
        <v>-16953</v>
      </c>
      <c r="AC12" s="18">
        <v>-2000</v>
      </c>
      <c r="AD12" s="33">
        <f t="shared" si="8"/>
        <v>71202</v>
      </c>
      <c r="AE12" s="34">
        <v>49511</v>
      </c>
      <c r="AF12" s="34">
        <v>50415</v>
      </c>
      <c r="AG12" s="34"/>
      <c r="AH12" s="41">
        <f t="shared" si="9"/>
        <v>65069</v>
      </c>
      <c r="AI12" s="42">
        <v>6133</v>
      </c>
    </row>
    <row r="13" ht="33" customHeight="1" spans="1:35">
      <c r="A13" s="16">
        <v>211</v>
      </c>
      <c r="B13" s="17" t="s">
        <v>102</v>
      </c>
      <c r="C13" s="18">
        <f t="shared" si="0"/>
        <v>9501</v>
      </c>
      <c r="D13" s="18">
        <v>7365</v>
      </c>
      <c r="E13" s="19">
        <v>2136</v>
      </c>
      <c r="F13" s="18">
        <f t="shared" si="1"/>
        <v>843</v>
      </c>
      <c r="G13" s="18">
        <v>843</v>
      </c>
      <c r="H13" s="18"/>
      <c r="I13" s="18">
        <f t="shared" si="2"/>
        <v>0</v>
      </c>
      <c r="J13" s="18"/>
      <c r="K13" s="18"/>
      <c r="L13" s="18">
        <f t="shared" si="3"/>
        <v>0</v>
      </c>
      <c r="M13" s="18"/>
      <c r="N13" s="18"/>
      <c r="O13" s="18">
        <f t="shared" si="4"/>
        <v>0</v>
      </c>
      <c r="P13" s="18"/>
      <c r="Q13" s="18"/>
      <c r="R13" s="18">
        <f t="shared" si="5"/>
        <v>0</v>
      </c>
      <c r="S13" s="18"/>
      <c r="T13" s="18"/>
      <c r="U13" s="18">
        <f t="shared" si="6"/>
        <v>0</v>
      </c>
      <c r="V13" s="18"/>
      <c r="W13" s="18"/>
      <c r="X13" s="18"/>
      <c r="Y13" s="18"/>
      <c r="Z13" s="18"/>
      <c r="AA13" s="18">
        <f t="shared" si="7"/>
        <v>717</v>
      </c>
      <c r="AB13" s="18">
        <v>717</v>
      </c>
      <c r="AC13" s="18">
        <v>0</v>
      </c>
      <c r="AD13" s="33">
        <f t="shared" si="8"/>
        <v>11061</v>
      </c>
      <c r="AE13" s="34">
        <v>25066</v>
      </c>
      <c r="AF13" s="34">
        <v>26706.68</v>
      </c>
      <c r="AG13" s="34"/>
      <c r="AH13" s="41">
        <f t="shared" si="9"/>
        <v>8925</v>
      </c>
      <c r="AI13" s="42">
        <v>2136</v>
      </c>
    </row>
    <row r="14" ht="33" customHeight="1" spans="1:35">
      <c r="A14" s="16">
        <v>212</v>
      </c>
      <c r="B14" s="17" t="s">
        <v>103</v>
      </c>
      <c r="C14" s="18">
        <f t="shared" si="0"/>
        <v>71371</v>
      </c>
      <c r="D14" s="18">
        <v>54546</v>
      </c>
      <c r="E14" s="19">
        <v>16825</v>
      </c>
      <c r="F14" s="18">
        <f t="shared" si="1"/>
        <v>-8125</v>
      </c>
      <c r="G14" s="18"/>
      <c r="H14" s="18">
        <v>-8125</v>
      </c>
      <c r="I14" s="18">
        <f t="shared" si="2"/>
        <v>14979</v>
      </c>
      <c r="J14" s="18">
        <v>11000</v>
      </c>
      <c r="K14" s="18">
        <v>3979</v>
      </c>
      <c r="L14" s="18">
        <f t="shared" si="3"/>
        <v>11902</v>
      </c>
      <c r="M14" s="18"/>
      <c r="N14" s="18">
        <v>11902</v>
      </c>
      <c r="O14" s="18">
        <v>100000</v>
      </c>
      <c r="P14" s="18">
        <v>90000</v>
      </c>
      <c r="Q14" s="18">
        <v>10000</v>
      </c>
      <c r="R14" s="18">
        <f t="shared" si="5"/>
        <v>22439</v>
      </c>
      <c r="S14" s="18">
        <v>22439</v>
      </c>
      <c r="T14" s="18"/>
      <c r="U14" s="18">
        <v>24353</v>
      </c>
      <c r="V14" s="18">
        <v>24353</v>
      </c>
      <c r="W14" s="18"/>
      <c r="X14" s="18"/>
      <c r="Y14" s="18"/>
      <c r="Z14" s="18"/>
      <c r="AA14" s="18">
        <f t="shared" si="7"/>
        <v>150463</v>
      </c>
      <c r="AB14" s="18">
        <v>109903</v>
      </c>
      <c r="AC14" s="18">
        <v>40560</v>
      </c>
      <c r="AD14" s="33">
        <f t="shared" si="8"/>
        <v>398996</v>
      </c>
      <c r="AE14" s="34">
        <v>100673</v>
      </c>
      <c r="AF14" s="34">
        <f>102374.59+7642.5+30000</f>
        <v>140017.09</v>
      </c>
      <c r="AG14" s="34"/>
      <c r="AH14" s="41">
        <f t="shared" si="9"/>
        <v>312241</v>
      </c>
      <c r="AI14" s="43">
        <v>86755</v>
      </c>
    </row>
    <row r="15" ht="33" customHeight="1" spans="1:35">
      <c r="A15" s="16">
        <v>213</v>
      </c>
      <c r="B15" s="17" t="s">
        <v>104</v>
      </c>
      <c r="C15" s="18">
        <f t="shared" si="0"/>
        <v>94777</v>
      </c>
      <c r="D15" s="18">
        <v>88298</v>
      </c>
      <c r="E15" s="19">
        <v>6479</v>
      </c>
      <c r="F15" s="18">
        <f t="shared" si="1"/>
        <v>1058</v>
      </c>
      <c r="G15" s="18">
        <v>1058</v>
      </c>
      <c r="H15" s="18"/>
      <c r="I15" s="18">
        <f t="shared" si="2"/>
        <v>0</v>
      </c>
      <c r="J15" s="18"/>
      <c r="K15" s="18"/>
      <c r="L15" s="18">
        <f t="shared" si="3"/>
        <v>0</v>
      </c>
      <c r="M15" s="18"/>
      <c r="N15" s="18"/>
      <c r="O15" s="18">
        <f t="shared" si="4"/>
        <v>0</v>
      </c>
      <c r="P15" s="18"/>
      <c r="Q15" s="18"/>
      <c r="R15" s="18">
        <f t="shared" si="5"/>
        <v>0</v>
      </c>
      <c r="S15" s="18"/>
      <c r="T15" s="18"/>
      <c r="U15" s="18">
        <f t="shared" si="6"/>
        <v>0</v>
      </c>
      <c r="V15" s="18"/>
      <c r="W15" s="18"/>
      <c r="X15" s="18"/>
      <c r="Y15" s="18"/>
      <c r="Z15" s="18"/>
      <c r="AA15" s="18">
        <f t="shared" si="7"/>
        <v>-47144</v>
      </c>
      <c r="AB15" s="18">
        <v>-45219</v>
      </c>
      <c r="AC15" s="18">
        <v>-1925</v>
      </c>
      <c r="AD15" s="33">
        <f t="shared" si="8"/>
        <v>48691</v>
      </c>
      <c r="AE15" s="34">
        <v>37009</v>
      </c>
      <c r="AF15" s="34">
        <v>38001.8</v>
      </c>
      <c r="AG15" s="34"/>
      <c r="AH15" s="41">
        <f t="shared" si="9"/>
        <v>44137</v>
      </c>
      <c r="AI15" s="42">
        <v>4554</v>
      </c>
    </row>
    <row r="16" ht="33" customHeight="1" spans="1:35">
      <c r="A16" s="16">
        <v>214</v>
      </c>
      <c r="B16" s="17" t="s">
        <v>105</v>
      </c>
      <c r="C16" s="18">
        <f t="shared" si="0"/>
        <v>16864</v>
      </c>
      <c r="D16" s="18">
        <v>14929</v>
      </c>
      <c r="E16" s="19">
        <v>1935</v>
      </c>
      <c r="F16" s="18">
        <f t="shared" si="1"/>
        <v>0</v>
      </c>
      <c r="G16" s="18"/>
      <c r="H16" s="18"/>
      <c r="I16" s="18">
        <f t="shared" si="2"/>
        <v>0</v>
      </c>
      <c r="J16" s="18"/>
      <c r="K16" s="18"/>
      <c r="L16" s="18">
        <f t="shared" si="3"/>
        <v>0</v>
      </c>
      <c r="M16" s="18"/>
      <c r="N16" s="18"/>
      <c r="O16" s="18">
        <f t="shared" si="4"/>
        <v>0</v>
      </c>
      <c r="P16" s="18"/>
      <c r="Q16" s="18"/>
      <c r="R16" s="18">
        <f t="shared" si="5"/>
        <v>0</v>
      </c>
      <c r="S16" s="18"/>
      <c r="T16" s="18"/>
      <c r="U16" s="18">
        <f t="shared" si="6"/>
        <v>0</v>
      </c>
      <c r="V16" s="18"/>
      <c r="W16" s="18"/>
      <c r="X16" s="18"/>
      <c r="Y16" s="18"/>
      <c r="Z16" s="18"/>
      <c r="AA16" s="18">
        <f t="shared" si="7"/>
        <v>-3537</v>
      </c>
      <c r="AB16" s="18">
        <v>-2352</v>
      </c>
      <c r="AC16" s="18">
        <v>-1185</v>
      </c>
      <c r="AD16" s="33">
        <f t="shared" si="8"/>
        <v>13327</v>
      </c>
      <c r="AE16" s="34">
        <v>4881</v>
      </c>
      <c r="AF16" s="34">
        <v>5045.2</v>
      </c>
      <c r="AG16" s="34"/>
      <c r="AH16" s="41">
        <f t="shared" si="9"/>
        <v>12577</v>
      </c>
      <c r="AI16" s="42">
        <v>750</v>
      </c>
    </row>
    <row r="17" ht="33" customHeight="1" spans="1:35">
      <c r="A17" s="16">
        <v>215</v>
      </c>
      <c r="B17" s="17" t="s">
        <v>106</v>
      </c>
      <c r="C17" s="18">
        <f t="shared" si="0"/>
        <v>3682</v>
      </c>
      <c r="D17" s="18">
        <v>2552</v>
      </c>
      <c r="E17" s="19">
        <v>1130</v>
      </c>
      <c r="F17" s="18">
        <f t="shared" si="1"/>
        <v>0</v>
      </c>
      <c r="G17" s="18"/>
      <c r="H17" s="18"/>
      <c r="I17" s="18">
        <f t="shared" si="2"/>
        <v>0</v>
      </c>
      <c r="J17" s="18"/>
      <c r="K17" s="18"/>
      <c r="L17" s="18">
        <f t="shared" si="3"/>
        <v>0</v>
      </c>
      <c r="M17" s="18"/>
      <c r="N17" s="18"/>
      <c r="O17" s="18">
        <f t="shared" si="4"/>
        <v>0</v>
      </c>
      <c r="P17" s="18"/>
      <c r="Q17" s="18"/>
      <c r="R17" s="18">
        <f t="shared" si="5"/>
        <v>0</v>
      </c>
      <c r="S17" s="18"/>
      <c r="T17" s="18"/>
      <c r="U17" s="18">
        <f t="shared" si="6"/>
        <v>0</v>
      </c>
      <c r="V17" s="18"/>
      <c r="W17" s="18"/>
      <c r="X17" s="18"/>
      <c r="Y17" s="18"/>
      <c r="Z17" s="18"/>
      <c r="AA17" s="18">
        <f t="shared" si="7"/>
        <v>33</v>
      </c>
      <c r="AB17" s="18">
        <v>33</v>
      </c>
      <c r="AC17" s="18">
        <v>0</v>
      </c>
      <c r="AD17" s="33">
        <f t="shared" si="8"/>
        <v>3715</v>
      </c>
      <c r="AE17" s="34">
        <v>1913.5</v>
      </c>
      <c r="AF17" s="34">
        <v>2101.73</v>
      </c>
      <c r="AG17" s="34"/>
      <c r="AH17" s="41">
        <f t="shared" si="9"/>
        <v>2585</v>
      </c>
      <c r="AI17" s="42">
        <v>1130</v>
      </c>
    </row>
    <row r="18" ht="33" customHeight="1" spans="1:35">
      <c r="A18" s="16">
        <v>216</v>
      </c>
      <c r="B18" s="17" t="s">
        <v>107</v>
      </c>
      <c r="C18" s="18">
        <f t="shared" si="0"/>
        <v>4226</v>
      </c>
      <c r="D18" s="18">
        <v>3676</v>
      </c>
      <c r="E18" s="19">
        <v>550</v>
      </c>
      <c r="F18" s="18">
        <f t="shared" si="1"/>
        <v>0</v>
      </c>
      <c r="G18" s="18"/>
      <c r="H18" s="18"/>
      <c r="I18" s="18">
        <f t="shared" si="2"/>
        <v>0</v>
      </c>
      <c r="J18" s="18"/>
      <c r="K18" s="18"/>
      <c r="L18" s="18">
        <f t="shared" si="3"/>
        <v>0</v>
      </c>
      <c r="M18" s="18"/>
      <c r="N18" s="18"/>
      <c r="O18" s="18">
        <f t="shared" si="4"/>
        <v>0</v>
      </c>
      <c r="P18" s="18"/>
      <c r="Q18" s="18"/>
      <c r="R18" s="18">
        <f t="shared" si="5"/>
        <v>0</v>
      </c>
      <c r="S18" s="18"/>
      <c r="T18" s="18"/>
      <c r="U18" s="18">
        <f t="shared" si="6"/>
        <v>0</v>
      </c>
      <c r="V18" s="18"/>
      <c r="W18" s="18"/>
      <c r="X18" s="18"/>
      <c r="Y18" s="18"/>
      <c r="Z18" s="18"/>
      <c r="AA18" s="18">
        <f t="shared" si="7"/>
        <v>2287</v>
      </c>
      <c r="AB18" s="18">
        <v>2087</v>
      </c>
      <c r="AC18" s="18">
        <v>200</v>
      </c>
      <c r="AD18" s="33">
        <f t="shared" si="8"/>
        <v>6513</v>
      </c>
      <c r="AE18" s="34">
        <v>2320.73</v>
      </c>
      <c r="AF18" s="34">
        <v>2532.11</v>
      </c>
      <c r="AG18" s="34"/>
      <c r="AH18" s="41">
        <f t="shared" si="9"/>
        <v>5763</v>
      </c>
      <c r="AI18" s="42">
        <v>750</v>
      </c>
    </row>
    <row r="19" ht="33" customHeight="1" spans="1:35">
      <c r="A19" s="16">
        <v>220</v>
      </c>
      <c r="B19" s="17" t="s">
        <v>108</v>
      </c>
      <c r="C19" s="18">
        <f t="shared" si="0"/>
        <v>9001</v>
      </c>
      <c r="D19" s="18">
        <v>6332</v>
      </c>
      <c r="E19" s="19">
        <v>2669</v>
      </c>
      <c r="F19" s="18">
        <f t="shared" si="1"/>
        <v>0</v>
      </c>
      <c r="G19" s="18"/>
      <c r="H19" s="18"/>
      <c r="I19" s="18">
        <f t="shared" si="2"/>
        <v>0</v>
      </c>
      <c r="J19" s="18"/>
      <c r="K19" s="18"/>
      <c r="L19" s="18">
        <f t="shared" si="3"/>
        <v>0</v>
      </c>
      <c r="M19" s="18"/>
      <c r="N19" s="18"/>
      <c r="O19" s="18">
        <f t="shared" si="4"/>
        <v>0</v>
      </c>
      <c r="P19" s="18"/>
      <c r="Q19" s="18"/>
      <c r="R19" s="18">
        <f t="shared" si="5"/>
        <v>0</v>
      </c>
      <c r="S19" s="18"/>
      <c r="T19" s="18"/>
      <c r="U19" s="18">
        <f t="shared" si="6"/>
        <v>0</v>
      </c>
      <c r="V19" s="18"/>
      <c r="W19" s="18"/>
      <c r="X19" s="18"/>
      <c r="Y19" s="18"/>
      <c r="Z19" s="18"/>
      <c r="AA19" s="18">
        <f t="shared" si="7"/>
        <v>1045</v>
      </c>
      <c r="AB19" s="18">
        <v>1045</v>
      </c>
      <c r="AC19" s="18">
        <v>0</v>
      </c>
      <c r="AD19" s="33">
        <f t="shared" si="8"/>
        <v>10046</v>
      </c>
      <c r="AE19" s="34">
        <v>2842.09</v>
      </c>
      <c r="AF19" s="34">
        <v>2842.09</v>
      </c>
      <c r="AG19" s="34"/>
      <c r="AH19" s="41">
        <f t="shared" si="9"/>
        <v>7377</v>
      </c>
      <c r="AI19" s="42">
        <v>2669</v>
      </c>
    </row>
    <row r="20" ht="33" customHeight="1" spans="1:35">
      <c r="A20" s="16">
        <v>221</v>
      </c>
      <c r="B20" s="17" t="s">
        <v>109</v>
      </c>
      <c r="C20" s="18">
        <f t="shared" si="0"/>
        <v>5862</v>
      </c>
      <c r="D20" s="18">
        <v>4565</v>
      </c>
      <c r="E20" s="19">
        <v>1297</v>
      </c>
      <c r="F20" s="18">
        <f t="shared" si="1"/>
        <v>0</v>
      </c>
      <c r="G20" s="18"/>
      <c r="H20" s="18"/>
      <c r="I20" s="18">
        <f t="shared" si="2"/>
        <v>0</v>
      </c>
      <c r="J20" s="18"/>
      <c r="K20" s="18"/>
      <c r="L20" s="18">
        <f t="shared" si="3"/>
        <v>0</v>
      </c>
      <c r="M20" s="18"/>
      <c r="N20" s="18"/>
      <c r="O20" s="18">
        <f t="shared" si="4"/>
        <v>0</v>
      </c>
      <c r="P20" s="18"/>
      <c r="Q20" s="18"/>
      <c r="R20" s="18">
        <f t="shared" si="5"/>
        <v>0</v>
      </c>
      <c r="S20" s="18"/>
      <c r="T20" s="18"/>
      <c r="U20" s="18">
        <f t="shared" si="6"/>
        <v>0</v>
      </c>
      <c r="V20" s="18"/>
      <c r="W20" s="18"/>
      <c r="X20" s="18"/>
      <c r="Y20" s="18"/>
      <c r="Z20" s="18"/>
      <c r="AA20" s="18">
        <f t="shared" si="7"/>
        <v>2849</v>
      </c>
      <c r="AB20" s="18">
        <v>2849</v>
      </c>
      <c r="AC20" s="18">
        <v>0</v>
      </c>
      <c r="AD20" s="33">
        <f t="shared" si="8"/>
        <v>8711</v>
      </c>
      <c r="AE20" s="34">
        <v>14906.36</v>
      </c>
      <c r="AF20" s="34">
        <v>15051.36</v>
      </c>
      <c r="AG20" s="34"/>
      <c r="AH20" s="41">
        <f t="shared" si="9"/>
        <v>7414</v>
      </c>
      <c r="AI20" s="42">
        <v>1297</v>
      </c>
    </row>
    <row r="21" ht="33" customHeight="1" spans="1:35">
      <c r="A21" s="16">
        <v>222</v>
      </c>
      <c r="B21" s="17" t="s">
        <v>110</v>
      </c>
      <c r="C21" s="18">
        <f t="shared" si="0"/>
        <v>2955</v>
      </c>
      <c r="D21" s="18">
        <v>2955</v>
      </c>
      <c r="E21" s="19"/>
      <c r="F21" s="18">
        <f t="shared" si="1"/>
        <v>0</v>
      </c>
      <c r="G21" s="18"/>
      <c r="H21" s="18"/>
      <c r="I21" s="18">
        <f t="shared" si="2"/>
        <v>0</v>
      </c>
      <c r="J21" s="18"/>
      <c r="K21" s="18"/>
      <c r="L21" s="18">
        <f t="shared" si="3"/>
        <v>0</v>
      </c>
      <c r="M21" s="18"/>
      <c r="N21" s="18"/>
      <c r="O21" s="18">
        <f t="shared" si="4"/>
        <v>0</v>
      </c>
      <c r="P21" s="18"/>
      <c r="Q21" s="18"/>
      <c r="R21" s="18">
        <f t="shared" si="5"/>
        <v>0</v>
      </c>
      <c r="S21" s="18"/>
      <c r="T21" s="18"/>
      <c r="U21" s="18">
        <f t="shared" si="6"/>
        <v>0</v>
      </c>
      <c r="V21" s="18"/>
      <c r="W21" s="18"/>
      <c r="X21" s="18"/>
      <c r="Y21" s="18"/>
      <c r="Z21" s="18"/>
      <c r="AA21" s="18">
        <f t="shared" si="7"/>
        <v>-320</v>
      </c>
      <c r="AB21" s="18">
        <v>-320</v>
      </c>
      <c r="AC21" s="18">
        <v>0</v>
      </c>
      <c r="AD21" s="33">
        <f t="shared" si="8"/>
        <v>2635</v>
      </c>
      <c r="AE21" s="34">
        <v>2969.49</v>
      </c>
      <c r="AF21" s="34">
        <v>2984.36</v>
      </c>
      <c r="AG21" s="34"/>
      <c r="AH21" s="41">
        <f t="shared" si="9"/>
        <v>2635</v>
      </c>
      <c r="AI21" s="42"/>
    </row>
    <row r="22" ht="33" customHeight="1" spans="1:35">
      <c r="A22" s="16">
        <v>227</v>
      </c>
      <c r="B22" s="17" t="s">
        <v>111</v>
      </c>
      <c r="C22" s="18">
        <f t="shared" si="0"/>
        <v>17979</v>
      </c>
      <c r="D22" s="18">
        <v>14000</v>
      </c>
      <c r="E22" s="19">
        <v>3979</v>
      </c>
      <c r="F22" s="18">
        <f t="shared" si="1"/>
        <v>0</v>
      </c>
      <c r="G22" s="18"/>
      <c r="H22" s="18"/>
      <c r="I22" s="18">
        <f t="shared" si="2"/>
        <v>-17979</v>
      </c>
      <c r="J22" s="18">
        <v>-14000</v>
      </c>
      <c r="K22" s="18">
        <v>-3979</v>
      </c>
      <c r="L22" s="18">
        <f t="shared" si="3"/>
        <v>0</v>
      </c>
      <c r="M22" s="18"/>
      <c r="N22" s="18"/>
      <c r="O22" s="18">
        <f t="shared" si="4"/>
        <v>0</v>
      </c>
      <c r="P22" s="18"/>
      <c r="Q22" s="18"/>
      <c r="R22" s="18">
        <f t="shared" si="5"/>
        <v>0</v>
      </c>
      <c r="S22" s="18"/>
      <c r="T22" s="18"/>
      <c r="U22" s="18">
        <f t="shared" si="6"/>
        <v>0</v>
      </c>
      <c r="V22" s="18"/>
      <c r="W22" s="18"/>
      <c r="X22" s="18">
        <v>4</v>
      </c>
      <c r="Y22" s="18">
        <v>4</v>
      </c>
      <c r="Z22" s="18"/>
      <c r="AA22" s="18">
        <f t="shared" si="7"/>
        <v>0</v>
      </c>
      <c r="AB22" s="18">
        <v>0</v>
      </c>
      <c r="AC22" s="18">
        <v>0</v>
      </c>
      <c r="AD22" s="33">
        <f t="shared" si="8"/>
        <v>4</v>
      </c>
      <c r="AE22" s="34"/>
      <c r="AF22" s="34"/>
      <c r="AG22" s="34"/>
      <c r="AH22" s="41">
        <f t="shared" si="9"/>
        <v>4</v>
      </c>
      <c r="AI22" s="42">
        <v>0</v>
      </c>
    </row>
    <row r="23" ht="33" customHeight="1" spans="1:35">
      <c r="A23" s="16">
        <v>228</v>
      </c>
      <c r="B23" s="20" t="s">
        <v>112</v>
      </c>
      <c r="C23" s="18">
        <f t="shared" si="0"/>
        <v>12375</v>
      </c>
      <c r="D23" s="18">
        <v>12375</v>
      </c>
      <c r="E23" s="19"/>
      <c r="F23" s="18">
        <f t="shared" si="1"/>
        <v>0</v>
      </c>
      <c r="G23" s="18"/>
      <c r="H23" s="18"/>
      <c r="I23" s="18">
        <f t="shared" si="2"/>
        <v>0</v>
      </c>
      <c r="J23" s="18"/>
      <c r="K23" s="18"/>
      <c r="L23" s="18">
        <f t="shared" si="3"/>
        <v>0</v>
      </c>
      <c r="M23" s="18"/>
      <c r="N23" s="18"/>
      <c r="O23" s="18">
        <f t="shared" si="4"/>
        <v>0</v>
      </c>
      <c r="P23" s="18"/>
      <c r="Q23" s="18"/>
      <c r="R23" s="18">
        <f t="shared" si="5"/>
        <v>0</v>
      </c>
      <c r="S23" s="18"/>
      <c r="T23" s="18"/>
      <c r="U23" s="18">
        <f t="shared" si="6"/>
        <v>0</v>
      </c>
      <c r="V23" s="18"/>
      <c r="W23" s="18"/>
      <c r="X23" s="18"/>
      <c r="Y23" s="18"/>
      <c r="Z23" s="18"/>
      <c r="AA23" s="18">
        <f t="shared" si="7"/>
        <v>3</v>
      </c>
      <c r="AB23" s="18">
        <v>3</v>
      </c>
      <c r="AC23" s="18">
        <v>0</v>
      </c>
      <c r="AD23" s="33">
        <f t="shared" si="8"/>
        <v>12378</v>
      </c>
      <c r="AE23" s="34"/>
      <c r="AF23" s="34">
        <v>14500</v>
      </c>
      <c r="AG23" s="34"/>
      <c r="AH23" s="41">
        <f t="shared" si="9"/>
        <v>12378</v>
      </c>
      <c r="AI23" s="42"/>
    </row>
    <row r="24" ht="33" customHeight="1" spans="1:35">
      <c r="A24" s="21">
        <v>229</v>
      </c>
      <c r="B24" s="22" t="s">
        <v>113</v>
      </c>
      <c r="C24" s="18">
        <f t="shared" si="0"/>
        <v>108621</v>
      </c>
      <c r="D24" s="18">
        <v>93398</v>
      </c>
      <c r="E24" s="19">
        <v>15223</v>
      </c>
      <c r="F24" s="18">
        <f t="shared" si="1"/>
        <v>0</v>
      </c>
      <c r="G24" s="18"/>
      <c r="H24" s="18"/>
      <c r="I24" s="18">
        <f t="shared" si="2"/>
        <v>3000</v>
      </c>
      <c r="J24" s="18">
        <v>3000</v>
      </c>
      <c r="K24" s="18"/>
      <c r="L24" s="18">
        <f t="shared" si="3"/>
        <v>0</v>
      </c>
      <c r="M24" s="18"/>
      <c r="N24" s="18"/>
      <c r="O24" s="18">
        <f t="shared" si="4"/>
        <v>0</v>
      </c>
      <c r="P24" s="18"/>
      <c r="Q24" s="18"/>
      <c r="R24" s="18">
        <f t="shared" si="5"/>
        <v>0</v>
      </c>
      <c r="S24" s="18"/>
      <c r="T24" s="18"/>
      <c r="U24" s="18">
        <f t="shared" si="6"/>
        <v>0</v>
      </c>
      <c r="V24" s="18"/>
      <c r="W24" s="18"/>
      <c r="X24" s="18"/>
      <c r="Y24" s="18"/>
      <c r="Z24" s="18"/>
      <c r="AA24" s="18">
        <f t="shared" si="7"/>
        <v>-88748</v>
      </c>
      <c r="AB24" s="18">
        <v>-86721</v>
      </c>
      <c r="AC24" s="18">
        <v>-2027</v>
      </c>
      <c r="AD24" s="33">
        <f t="shared" si="8"/>
        <v>22873</v>
      </c>
      <c r="AE24" s="34">
        <v>19264.7</v>
      </c>
      <c r="AF24" s="34">
        <v>19264.69</v>
      </c>
      <c r="AG24" s="34">
        <v>20000</v>
      </c>
      <c r="AH24" s="41">
        <f t="shared" si="9"/>
        <v>9677</v>
      </c>
      <c r="AI24" s="42">
        <v>13196</v>
      </c>
    </row>
    <row r="25" ht="33" customHeight="1" spans="1:35">
      <c r="A25" s="23"/>
      <c r="B25" s="24" t="s">
        <v>114</v>
      </c>
      <c r="C25" s="25">
        <f>SUM(C5:C24)</f>
        <v>834811</v>
      </c>
      <c r="D25" s="25">
        <f t="shared" ref="D25:AA25" si="10">SUM(D5:D24)</f>
        <v>677920</v>
      </c>
      <c r="E25" s="25">
        <f t="shared" si="10"/>
        <v>156891</v>
      </c>
      <c r="F25" s="25">
        <f t="shared" si="10"/>
        <v>-6246</v>
      </c>
      <c r="G25" s="25">
        <f t="shared" si="10"/>
        <v>1879</v>
      </c>
      <c r="H25" s="25">
        <f t="shared" si="10"/>
        <v>-8125</v>
      </c>
      <c r="I25" s="25">
        <f t="shared" si="10"/>
        <v>0</v>
      </c>
      <c r="J25" s="25">
        <f t="shared" si="10"/>
        <v>0</v>
      </c>
      <c r="K25" s="25">
        <f t="shared" si="10"/>
        <v>0</v>
      </c>
      <c r="L25" s="25">
        <f t="shared" si="10"/>
        <v>11902</v>
      </c>
      <c r="M25" s="25">
        <f t="shared" si="10"/>
        <v>0</v>
      </c>
      <c r="N25" s="25">
        <f t="shared" si="10"/>
        <v>11902</v>
      </c>
      <c r="O25" s="25">
        <f t="shared" si="10"/>
        <v>100000</v>
      </c>
      <c r="P25" s="25">
        <f t="shared" si="10"/>
        <v>90000</v>
      </c>
      <c r="Q25" s="25">
        <f t="shared" si="10"/>
        <v>10000</v>
      </c>
      <c r="R25" s="25">
        <f t="shared" si="10"/>
        <v>22439</v>
      </c>
      <c r="S25" s="25">
        <f t="shared" si="10"/>
        <v>22439</v>
      </c>
      <c r="T25" s="25">
        <f t="shared" si="10"/>
        <v>0</v>
      </c>
      <c r="U25" s="25">
        <f t="shared" si="10"/>
        <v>24353</v>
      </c>
      <c r="V25" s="25">
        <f t="shared" si="10"/>
        <v>24353</v>
      </c>
      <c r="W25" s="25">
        <f t="shared" si="10"/>
        <v>0</v>
      </c>
      <c r="X25" s="25">
        <f t="shared" si="10"/>
        <v>77</v>
      </c>
      <c r="Y25" s="25">
        <f t="shared" si="10"/>
        <v>77</v>
      </c>
      <c r="Z25" s="25">
        <f t="shared" si="10"/>
        <v>0</v>
      </c>
      <c r="AA25" s="25">
        <f t="shared" si="10"/>
        <v>-10200</v>
      </c>
      <c r="AB25" s="25">
        <f t="shared" ref="AB25:AG25" si="11">SUM(AB5:AB24)</f>
        <v>-10200</v>
      </c>
      <c r="AC25" s="25">
        <f t="shared" si="11"/>
        <v>0</v>
      </c>
      <c r="AD25" s="35">
        <f t="shared" si="11"/>
        <v>977136</v>
      </c>
      <c r="AE25" s="25">
        <f t="shared" si="11"/>
        <v>430329.87</v>
      </c>
      <c r="AF25" s="25">
        <f t="shared" si="11"/>
        <v>499625.4</v>
      </c>
      <c r="AG25" s="25">
        <f t="shared" si="11"/>
        <v>25000</v>
      </c>
      <c r="AH25" s="41">
        <f t="shared" si="9"/>
        <v>806468</v>
      </c>
      <c r="AI25" s="44">
        <f>SUM(AI5:AI24)</f>
        <v>170668</v>
      </c>
    </row>
  </sheetData>
  <mergeCells count="27">
    <mergeCell ref="A1:AI1"/>
    <mergeCell ref="G2:Y2"/>
    <mergeCell ref="D3:E3"/>
    <mergeCell ref="G3:H3"/>
    <mergeCell ref="J3:K3"/>
    <mergeCell ref="M3:N3"/>
    <mergeCell ref="P3:Q3"/>
    <mergeCell ref="S3:T3"/>
    <mergeCell ref="V3:W3"/>
    <mergeCell ref="Y3:Z3"/>
    <mergeCell ref="AB3:AC3"/>
    <mergeCell ref="AH3:AI3"/>
    <mergeCell ref="A3:A4"/>
    <mergeCell ref="B3:B4"/>
    <mergeCell ref="C3:C4"/>
    <mergeCell ref="F3:F4"/>
    <mergeCell ref="I3:I4"/>
    <mergeCell ref="L3:L4"/>
    <mergeCell ref="O3:O4"/>
    <mergeCell ref="R3:R4"/>
    <mergeCell ref="U3:U4"/>
    <mergeCell ref="X3:X4"/>
    <mergeCell ref="AA3:AA4"/>
    <mergeCell ref="AD3:AD4"/>
    <mergeCell ref="AE3:AE4"/>
    <mergeCell ref="AF3:AF4"/>
    <mergeCell ref="AG3:AG4"/>
  </mergeCells>
  <pageMargins left="0.708661417322835" right="0.708661417322835" top="0.748031496062992" bottom="0.748031496062992" header="0.31496062992126" footer="0.31496062992126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财力1</vt:lpstr>
      <vt:lpstr>公共支出安排调整表2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qyh2015</dc:creator>
  <cp:lastModifiedBy>qyh2015</cp:lastModifiedBy>
  <dcterms:created xsi:type="dcterms:W3CDTF">2016-10-31T06:35:00Z</dcterms:created>
  <cp:lastPrinted>2019-03-11T09:35:00Z</cp:lastPrinted>
  <dcterms:modified xsi:type="dcterms:W3CDTF">2023-05-11T13:53:56Z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2052-11.1.0.14036</vt:lpwstr>
  </property>
  <property fmtid="{D5CDD505-2E9C-101B-9397-08002B2CF9AE}" pid="4" name="ICV">
    <vt:lpwstr>B5E244A290BC40038101D333513778A3_12</vt:lpwstr>
  </property>
</Properties>
</file>