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<sst xmlns="http://schemas.openxmlformats.org/spreadsheetml/2006/main" count="30" uniqueCount="29">
  <si>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2026年各乡镇（街道）农综改指标分配表</t>
  </si>
  <si>
    <t>单位：万元</t>
  </si>
  <si>
    <t>序号</t>
  </si>
  <si>
    <t>乡镇</t>
  </si>
  <si>
    <t>省市转移支付</t>
  </si>
  <si>
    <t>村主干养老保险医疗保险及离任村主干补助</t>
  </si>
  <si>
    <t>村干部报酬</t>
  </si>
  <si>
    <t>县级办公经费</t>
  </si>
  <si>
    <t>一懂两爱村务工作者报酬</t>
  </si>
  <si>
    <t>困难乡镇补助</t>
  </si>
  <si>
    <t>计生补助</t>
  </si>
  <si>
    <t>合计</t>
  </si>
  <si>
    <t>备注</t>
  </si>
  <si>
    <t>青口镇</t>
  </si>
  <si>
    <t>尚干镇</t>
  </si>
  <si>
    <t>祥谦镇</t>
  </si>
  <si>
    <t>南通镇</t>
  </si>
  <si>
    <t>南屿镇</t>
  </si>
  <si>
    <t>上街镇</t>
  </si>
  <si>
    <t>竹岐乡</t>
  </si>
  <si>
    <t>鸿尾乡</t>
  </si>
  <si>
    <t>荆溪镇</t>
  </si>
  <si>
    <t>甘蔗街道</t>
  </si>
  <si>
    <t>白沙镇</t>
  </si>
  <si>
    <t>洋里乡</t>
  </si>
  <si>
    <t>大湖乡</t>
  </si>
  <si>
    <t>廷坪乡</t>
  </si>
  <si>
    <t>小箬乡</t>
  </si>
  <si>
    <t>备注：上述指标包含省市转移支付、村干部报酬、一懂两爱村务工作者报酬、村级组织办公经费等相关指标。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</si>
</sst>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606266"/>
      <name val="宋体"/>
      <charset val="134"/>
      <scheme val="minor"/>
    </font>
    <font>
      <sz val="11"/>
      <color rgb="FF606266"/>
      <name val="Segoe UI"/>
      <charset val="134"/>
    </font>
    <font>
      <b/>
      <sz val="10"/>
      <color rgb="FF60626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4" fontId="0" fillId="0" borderId="0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176" fontId="5" fillId="0" borderId="2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"/>
  <sheetViews>
    <sheetView tabSelected="1" zoomScale="90" zoomScaleNormal="90" topLeftCell="A2" workbookViewId="0">
      <selection activeCell="A1" sqref="A1:K1"/>
    </sheetView>
  </sheetViews>
  <sheetFormatPr defaultColWidth="9" defaultRowHeight="13.5"/>
  <cols>
    <col min="1" max="1" width="8" style="1" customWidth="1"/>
    <col min="2" max="2" width="12.9166666666667" customWidth="1"/>
    <col min="3" max="9" width="20" customWidth="1"/>
    <col min="10" max="10" width="24.125" customWidth="1"/>
    <col min="11" max="11" width="16.5" customWidth="1"/>
    <col min="12" max="12" width="18" customWidth="1"/>
    <col min="13" max="13" width="16.125" customWidth="1"/>
    <col min="14" max="14" width="18.25" customWidth="1"/>
    <col min="15" max="15" width="24.125" customWidth="1"/>
    <col min="16" max="16" width="18.5" customWidth="1"/>
    <col min="17" max="17" width="17.625" customWidth="1"/>
    <col min="18" max="18" width="18.5" customWidth="1"/>
  </cols>
  <sheetData>
    <row r="1" ht="42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1"/>
      <c r="M1" s="11"/>
      <c r="N1" s="11"/>
      <c r="O1" s="11"/>
      <c r="P1" s="11"/>
      <c r="Q1" s="17"/>
      <c r="R1" s="17"/>
    </row>
    <row r="2" ht="20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11"/>
      <c r="O2" s="11"/>
      <c r="P2" s="11"/>
      <c r="Q2" s="17"/>
      <c r="R2" s="17"/>
    </row>
    <row r="3" ht="39.95" customHeight="1" spans="1:18">
      <c r="A3" s="4" t="s">
        <v>2</v>
      </c>
      <c r="B3" s="5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4" t="s">
        <v>11</v>
      </c>
      <c r="K3" s="4" t="s">
        <v>12</v>
      </c>
      <c r="L3" s="12"/>
      <c r="M3" s="12"/>
      <c r="N3" s="12"/>
      <c r="O3" s="12"/>
      <c r="P3" s="12"/>
      <c r="Q3" s="19"/>
      <c r="R3" s="17"/>
    </row>
    <row r="4" ht="39.95" customHeight="1" spans="1:18">
      <c r="A4" s="4">
        <v>1</v>
      </c>
      <c r="B4" s="5" t="s">
        <v>13</v>
      </c>
      <c r="C4" s="6">
        <v>208</v>
      </c>
      <c r="D4" s="6">
        <v>120.526</v>
      </c>
      <c r="E4" s="6">
        <v>470.292</v>
      </c>
      <c r="F4" s="6">
        <v>309</v>
      </c>
      <c r="G4" s="6">
        <f>87.8678+0.73728</f>
        <v>88.60508</v>
      </c>
      <c r="H4" s="6"/>
      <c r="I4" s="6">
        <v>1.9</v>
      </c>
      <c r="J4" s="13">
        <v>1198.32308</v>
      </c>
      <c r="K4" s="14"/>
      <c r="L4" s="15"/>
      <c r="M4" s="15"/>
      <c r="N4" s="15"/>
      <c r="O4" s="15"/>
      <c r="P4" s="15"/>
      <c r="Q4" s="17"/>
      <c r="R4" s="17"/>
    </row>
    <row r="5" ht="39.95" customHeight="1" spans="1:18">
      <c r="A5" s="4">
        <v>2</v>
      </c>
      <c r="B5" s="5" t="s">
        <v>14</v>
      </c>
      <c r="C5" s="6">
        <v>61</v>
      </c>
      <c r="D5" s="6">
        <v>82.465575</v>
      </c>
      <c r="E5" s="6">
        <v>140.538</v>
      </c>
      <c r="F5" s="6">
        <v>90</v>
      </c>
      <c r="G5" s="6">
        <f>7.503792+0.07776</f>
        <v>7.581552</v>
      </c>
      <c r="H5" s="6"/>
      <c r="I5" s="6">
        <v>0.9</v>
      </c>
      <c r="J5" s="13">
        <v>382.485127</v>
      </c>
      <c r="K5" s="14"/>
      <c r="L5" s="15"/>
      <c r="M5" s="15"/>
      <c r="N5" s="15"/>
      <c r="O5" s="15"/>
      <c r="P5" s="15"/>
      <c r="Q5" s="17"/>
      <c r="R5" s="17"/>
    </row>
    <row r="6" ht="39.95" customHeight="1" spans="1:18">
      <c r="A6" s="4">
        <v>3</v>
      </c>
      <c r="B6" s="5" t="s">
        <v>15</v>
      </c>
      <c r="C6" s="6">
        <v>98</v>
      </c>
      <c r="D6" s="6">
        <v>112.556478</v>
      </c>
      <c r="E6" s="6">
        <v>235.32</v>
      </c>
      <c r="F6" s="6">
        <v>122</v>
      </c>
      <c r="G6" s="6">
        <f>37.03512+0.368064</f>
        <v>37.403184</v>
      </c>
      <c r="H6" s="6"/>
      <c r="I6" s="6">
        <v>1.4</v>
      </c>
      <c r="J6" s="13">
        <v>606.679662</v>
      </c>
      <c r="K6" s="14"/>
      <c r="L6" s="15"/>
      <c r="M6" s="15"/>
      <c r="N6" s="15"/>
      <c r="O6" s="15"/>
      <c r="P6" s="15"/>
      <c r="Q6" s="17"/>
      <c r="R6" s="17"/>
    </row>
    <row r="7" ht="39.95" customHeight="1" spans="1:18">
      <c r="A7" s="4">
        <v>4</v>
      </c>
      <c r="B7" s="5" t="s">
        <v>16</v>
      </c>
      <c r="C7" s="6">
        <v>83</v>
      </c>
      <c r="D7" s="6">
        <v>81.165505</v>
      </c>
      <c r="E7" s="6">
        <v>234.294</v>
      </c>
      <c r="F7" s="6">
        <v>179</v>
      </c>
      <c r="G7" s="6">
        <f>35.99832+0.373248</f>
        <v>36.371568</v>
      </c>
      <c r="H7" s="6"/>
      <c r="I7" s="6">
        <v>1.4</v>
      </c>
      <c r="J7" s="13">
        <v>615.231073</v>
      </c>
      <c r="K7" s="14"/>
      <c r="L7" s="15"/>
      <c r="M7" s="15"/>
      <c r="N7" s="15"/>
      <c r="O7" s="15"/>
      <c r="P7" s="15"/>
      <c r="Q7" s="17"/>
      <c r="R7" s="17"/>
    </row>
    <row r="8" ht="39.95" customHeight="1" spans="1:18">
      <c r="A8" s="4">
        <v>5</v>
      </c>
      <c r="B8" s="5" t="s">
        <v>17</v>
      </c>
      <c r="C8" s="6"/>
      <c r="D8" s="6">
        <v>257.321392</v>
      </c>
      <c r="E8" s="6">
        <v>509.16</v>
      </c>
      <c r="F8" s="6">
        <v>364</v>
      </c>
      <c r="G8" s="6">
        <v>160.846584</v>
      </c>
      <c r="H8" s="6"/>
      <c r="I8" s="6"/>
      <c r="J8" s="13">
        <v>1291.327976</v>
      </c>
      <c r="K8" s="14"/>
      <c r="L8" s="15"/>
      <c r="M8" s="15"/>
      <c r="N8" s="15"/>
      <c r="O8" s="15"/>
      <c r="P8" s="15"/>
      <c r="Q8" s="17"/>
      <c r="R8" s="17"/>
    </row>
    <row r="9" ht="39.95" customHeight="1" spans="1:18">
      <c r="A9" s="4">
        <v>6</v>
      </c>
      <c r="B9" s="5" t="s">
        <v>18</v>
      </c>
      <c r="C9" s="6">
        <v>77</v>
      </c>
      <c r="D9" s="6">
        <f>117.652053+40.151488</f>
        <v>157.803541</v>
      </c>
      <c r="E9" s="6">
        <f>231.036+32.784+51.84</f>
        <v>315.66</v>
      </c>
      <c r="F9" s="6">
        <f>130+75</f>
        <v>205</v>
      </c>
      <c r="G9" s="6">
        <f>55.30872+0.295488+8.896536</f>
        <v>64.500744</v>
      </c>
      <c r="H9" s="6"/>
      <c r="I9" s="6">
        <v>1.4</v>
      </c>
      <c r="J9" s="13">
        <v>821.364197</v>
      </c>
      <c r="K9" s="14"/>
      <c r="L9" s="15"/>
      <c r="M9" s="15"/>
      <c r="N9" s="15"/>
      <c r="O9" s="15"/>
      <c r="P9" s="15"/>
      <c r="Q9" s="17"/>
      <c r="R9" s="17"/>
    </row>
    <row r="10" ht="39.95" customHeight="1" spans="1:18">
      <c r="A10" s="4">
        <v>7</v>
      </c>
      <c r="B10" s="5" t="s">
        <v>19</v>
      </c>
      <c r="C10" s="6">
        <v>118</v>
      </c>
      <c r="D10" s="6">
        <v>174.267492</v>
      </c>
      <c r="E10" s="6">
        <v>234.408</v>
      </c>
      <c r="F10" s="6">
        <v>204</v>
      </c>
      <c r="G10" s="6">
        <f>52.350832+0.510336</f>
        <v>52.861168</v>
      </c>
      <c r="H10" s="6">
        <v>5</v>
      </c>
      <c r="I10" s="6">
        <v>1.4</v>
      </c>
      <c r="J10" s="13">
        <v>789.9366</v>
      </c>
      <c r="K10" s="14"/>
      <c r="L10" s="15"/>
      <c r="M10" s="15"/>
      <c r="N10" s="15"/>
      <c r="O10" s="15"/>
      <c r="P10" s="15"/>
      <c r="Q10" s="15"/>
      <c r="R10" s="15"/>
    </row>
    <row r="11" ht="39.95" customHeight="1" spans="1:18">
      <c r="A11" s="4">
        <v>8</v>
      </c>
      <c r="B11" s="5" t="s">
        <v>20</v>
      </c>
      <c r="C11" s="6">
        <v>109</v>
      </c>
      <c r="D11" s="6">
        <v>104.46633</v>
      </c>
      <c r="E11" s="6">
        <v>227.4</v>
      </c>
      <c r="F11" s="6">
        <v>192</v>
      </c>
      <c r="G11" s="6">
        <f>79.344912+0.813886</f>
        <v>80.158798</v>
      </c>
      <c r="H11" s="6">
        <v>6</v>
      </c>
      <c r="I11" s="6">
        <v>1.4</v>
      </c>
      <c r="J11" s="13">
        <v>720.425128</v>
      </c>
      <c r="K11" s="16"/>
      <c r="L11" s="17"/>
      <c r="M11" s="17"/>
      <c r="N11" s="17"/>
      <c r="O11" s="17"/>
      <c r="P11" s="17"/>
      <c r="Q11" s="17"/>
      <c r="R11" s="17"/>
    </row>
    <row r="12" ht="39.95" customHeight="1" spans="1:18">
      <c r="A12" s="4">
        <v>9</v>
      </c>
      <c r="B12" s="5" t="s">
        <v>21</v>
      </c>
      <c r="C12" s="6">
        <v>71</v>
      </c>
      <c r="D12" s="6">
        <v>130.004459</v>
      </c>
      <c r="E12" s="6">
        <v>261.372</v>
      </c>
      <c r="F12" s="6">
        <v>215</v>
      </c>
      <c r="G12" s="6">
        <f>29.885568+0.295488</f>
        <v>30.181056</v>
      </c>
      <c r="H12" s="6"/>
      <c r="I12" s="6">
        <v>1.4</v>
      </c>
      <c r="J12" s="13">
        <v>708.9575715</v>
      </c>
      <c r="K12" s="14"/>
      <c r="L12" s="17"/>
      <c r="M12" s="17"/>
      <c r="N12" s="17"/>
      <c r="O12" s="17"/>
      <c r="P12" s="17"/>
      <c r="Q12" s="17"/>
      <c r="R12" s="17"/>
    </row>
    <row r="13" ht="39.95" customHeight="1" spans="1:11">
      <c r="A13" s="4">
        <v>10</v>
      </c>
      <c r="B13" s="5" t="s">
        <v>22</v>
      </c>
      <c r="C13" s="6">
        <v>85</v>
      </c>
      <c r="D13" s="6">
        <v>76.344087</v>
      </c>
      <c r="E13" s="6">
        <v>276.972</v>
      </c>
      <c r="F13" s="6">
        <v>159</v>
      </c>
      <c r="G13" s="6">
        <f>14.964384+0.150336</f>
        <v>15.11472</v>
      </c>
      <c r="H13" s="6"/>
      <c r="I13" s="6">
        <v>1.4</v>
      </c>
      <c r="J13" s="13">
        <v>613.830807</v>
      </c>
      <c r="K13" s="14"/>
    </row>
    <row r="14" ht="39.95" customHeight="1" spans="1:11">
      <c r="A14" s="4">
        <v>11</v>
      </c>
      <c r="B14" s="5" t="s">
        <v>23</v>
      </c>
      <c r="C14" s="6">
        <v>115</v>
      </c>
      <c r="D14" s="6">
        <v>128.747704</v>
      </c>
      <c r="E14" s="6">
        <v>292.6188</v>
      </c>
      <c r="F14" s="6">
        <v>247</v>
      </c>
      <c r="G14" s="6">
        <f>89.362848+0.887616</f>
        <v>90.250464</v>
      </c>
      <c r="H14" s="6"/>
      <c r="I14" s="6">
        <v>1.4</v>
      </c>
      <c r="J14" s="13">
        <v>875.016968</v>
      </c>
      <c r="K14" s="14"/>
    </row>
    <row r="15" ht="39.95" customHeight="1" spans="1:11">
      <c r="A15" s="4">
        <v>12</v>
      </c>
      <c r="B15" s="5" t="s">
        <v>24</v>
      </c>
      <c r="C15" s="6">
        <v>131</v>
      </c>
      <c r="D15" s="6">
        <v>145.648071</v>
      </c>
      <c r="E15" s="6">
        <v>272.016</v>
      </c>
      <c r="F15" s="6">
        <v>232</v>
      </c>
      <c r="G15" s="6">
        <f>61.5686+0.6912</f>
        <v>62.2598</v>
      </c>
      <c r="H15" s="6">
        <v>12</v>
      </c>
      <c r="I15" s="6">
        <v>1.5</v>
      </c>
      <c r="J15" s="13">
        <v>856.423871</v>
      </c>
      <c r="K15" s="14"/>
    </row>
    <row r="16" ht="39.95" customHeight="1" spans="1:11">
      <c r="A16" s="4">
        <v>13</v>
      </c>
      <c r="B16" s="5" t="s">
        <v>25</v>
      </c>
      <c r="C16" s="6">
        <v>147</v>
      </c>
      <c r="D16" s="6">
        <v>138.515148</v>
      </c>
      <c r="E16" s="6">
        <v>311.718</v>
      </c>
      <c r="F16" s="6">
        <v>270</v>
      </c>
      <c r="G16" s="6">
        <f>51.558288+0.514368</f>
        <v>52.072656</v>
      </c>
      <c r="H16" s="6">
        <v>12</v>
      </c>
      <c r="I16" s="6">
        <v>1.5</v>
      </c>
      <c r="J16" s="13">
        <v>932.805804</v>
      </c>
      <c r="K16" s="14"/>
    </row>
    <row r="17" ht="39.95" customHeight="1" spans="1:11">
      <c r="A17" s="4">
        <v>14</v>
      </c>
      <c r="B17" s="5" t="s">
        <v>26</v>
      </c>
      <c r="C17" s="6">
        <v>135</v>
      </c>
      <c r="D17" s="6">
        <v>128.866108</v>
      </c>
      <c r="E17" s="6">
        <v>270.45</v>
      </c>
      <c r="F17" s="6">
        <v>240</v>
      </c>
      <c r="G17" s="6">
        <f>28.805568+0.295488</f>
        <v>29.101056</v>
      </c>
      <c r="H17" s="6">
        <v>12</v>
      </c>
      <c r="I17" s="6">
        <v>1.5</v>
      </c>
      <c r="J17" s="13">
        <v>816.917164</v>
      </c>
      <c r="K17" s="14"/>
    </row>
    <row r="18" ht="39.95" customHeight="1" spans="1:11">
      <c r="A18" s="4">
        <v>15</v>
      </c>
      <c r="B18" s="5" t="s">
        <v>27</v>
      </c>
      <c r="C18" s="6">
        <v>45</v>
      </c>
      <c r="D18" s="6">
        <v>56.99382</v>
      </c>
      <c r="E18" s="6">
        <v>93.72</v>
      </c>
      <c r="F18" s="6">
        <v>80</v>
      </c>
      <c r="G18" s="6">
        <f>22.424976+0.222912</f>
        <v>22.647888</v>
      </c>
      <c r="H18" s="6">
        <v>10</v>
      </c>
      <c r="I18" s="6">
        <v>1</v>
      </c>
      <c r="J18" s="13">
        <v>309.361708</v>
      </c>
      <c r="K18" s="14"/>
    </row>
    <row r="19" ht="39.95" customHeight="1" spans="1:11">
      <c r="A19" s="8" t="s">
        <v>11</v>
      </c>
      <c r="B19" s="5"/>
      <c r="C19" s="6">
        <f>SUM(C4:C18)</f>
        <v>1483</v>
      </c>
      <c r="D19" s="6">
        <f t="shared" ref="D19:I19" si="0">SUM(D4:D18)</f>
        <v>1895.69171</v>
      </c>
      <c r="E19" s="6">
        <f t="shared" si="0"/>
        <v>4145.9388</v>
      </c>
      <c r="F19" s="6">
        <f t="shared" si="0"/>
        <v>3108</v>
      </c>
      <c r="G19" s="6">
        <f t="shared" si="0"/>
        <v>829.956318</v>
      </c>
      <c r="H19" s="6">
        <f t="shared" si="0"/>
        <v>57</v>
      </c>
      <c r="I19" s="6">
        <f t="shared" si="0"/>
        <v>19.5</v>
      </c>
      <c r="J19" s="18">
        <f>SUM(J4:J18)</f>
        <v>11539.0867365</v>
      </c>
      <c r="K19" s="16"/>
    </row>
    <row r="20" ht="39.95" customHeight="1" spans="1:11">
      <c r="A20" s="9" t="s">
        <v>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</sheetData>
  <mergeCells count="4">
    <mergeCell ref="A1:K1"/>
    <mergeCell ref="A2:K2"/>
    <mergeCell ref="A19:B19"/>
    <mergeCell ref="A20:K20"/>
  </mergeCells>
  <pageMargins left="0.786805555555556" right="0.7" top="0.472222222222222" bottom="0.590277777777778" header="0.3" footer="0.3"/>
  <pageSetup paperSize="9" scale="65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2006-09-13T11:21:00Z</dcterms:created>
  <dcterms:modified xsi:type="dcterms:W3CDTF">2026-06-02T08:34:46Z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C076BD31CD854C91A1CC93A45E283FE4_13</vt:lpwstr>
  </property>
  <property fmtid="{D5CDD505-2E9C-101B-9397-08002B2CF9AE}" pid="3" name="KSOProductBuildVer">
    <vt:lpwstr>2052-12.8.2.18205</vt:lpwstr>
  </property>
</Properties>
</file>